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mccollum\Desktop\"/>
    </mc:Choice>
  </mc:AlternateContent>
  <bookViews>
    <workbookView xWindow="0" yWindow="2640" windowWidth="25200" windowHeight="13725" tabRatio="819" activeTab="8"/>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52511"/>
</workbook>
</file>

<file path=xl/calcChain.xml><?xml version="1.0" encoding="utf-8"?>
<calcChain xmlns="http://schemas.openxmlformats.org/spreadsheetml/2006/main">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K22" i="22"/>
  <c r="J20" i="22"/>
  <c r="L19" i="16" s="1"/>
  <c r="H20" i="22"/>
  <c r="J19" i="16" s="1"/>
  <c r="H22" i="22"/>
  <c r="G20" i="22"/>
  <c r="G22" i="22" s="1"/>
  <c r="I19" i="16"/>
  <c r="F20" i="22"/>
  <c r="H19" i="16" s="1"/>
  <c r="E20" i="22"/>
  <c r="G19" i="16"/>
  <c r="E22" i="22"/>
  <c r="D20" i="22"/>
  <c r="F19" i="16" s="1"/>
  <c r="D22" i="22"/>
  <c r="C20" i="22"/>
  <c r="E19" i="16" s="1"/>
  <c r="K11" i="22"/>
  <c r="M18" i="16" s="1"/>
  <c r="J11" i="22"/>
  <c r="L18" i="16" s="1"/>
  <c r="J13" i="22"/>
  <c r="I11" i="22"/>
  <c r="K18" i="16"/>
  <c r="I23" i="22"/>
  <c r="I27" i="22" s="1"/>
  <c r="I30" i="22" s="1"/>
  <c r="K23" i="16" s="1"/>
  <c r="H11" i="22"/>
  <c r="J18" i="16"/>
  <c r="H13" i="22"/>
  <c r="G11" i="22"/>
  <c r="I18" i="16" s="1"/>
  <c r="F11" i="22"/>
  <c r="H18" i="16" s="1"/>
  <c r="F13" i="22"/>
  <c r="E11" i="22"/>
  <c r="E23" i="22" s="1"/>
  <c r="E27" i="22" s="1"/>
  <c r="E30" i="22" s="1"/>
  <c r="G23" i="16" s="1"/>
  <c r="G18" i="16"/>
  <c r="D11" i="22"/>
  <c r="F18" i="16" s="1"/>
  <c r="C11" i="22"/>
  <c r="E18" i="16" s="1"/>
  <c r="D26" i="11"/>
  <c r="K27" i="3"/>
  <c r="K30" i="3" s="1"/>
  <c r="K34" i="3" s="1"/>
  <c r="J27" i="3"/>
  <c r="J30" i="3"/>
  <c r="J34" i="3" s="1"/>
  <c r="H27" i="3"/>
  <c r="H30" i="3" s="1"/>
  <c r="H34" i="3" s="1"/>
  <c r="G27" i="3"/>
  <c r="G30" i="3"/>
  <c r="G34" i="3" s="1"/>
  <c r="F27" i="3"/>
  <c r="F30" i="3" s="1"/>
  <c r="F34" i="3" s="1"/>
  <c r="E27" i="3"/>
  <c r="E30" i="3"/>
  <c r="E34" i="3" s="1"/>
  <c r="D27" i="3"/>
  <c r="D30" i="3" s="1"/>
  <c r="D34" i="3" s="1"/>
  <c r="C27" i="3"/>
  <c r="C30" i="3"/>
  <c r="C34" i="3" s="1"/>
  <c r="I27" i="3"/>
  <c r="I30" i="3" s="1"/>
  <c r="I34" i="3" s="1"/>
  <c r="J44" i="11"/>
  <c r="J45" i="11" s="1"/>
  <c r="B7" i="2"/>
  <c r="B6" i="2"/>
  <c r="B7" i="19"/>
  <c r="B6" i="19"/>
  <c r="B6" i="16"/>
  <c r="D40" i="11"/>
  <c r="D46" i="11"/>
  <c r="K16" i="3"/>
  <c r="J16" i="3"/>
  <c r="I16" i="3"/>
  <c r="H16" i="3"/>
  <c r="G16" i="3"/>
  <c r="F16" i="3"/>
  <c r="E16" i="3"/>
  <c r="D16" i="3"/>
  <c r="C16" i="3"/>
  <c r="E13" i="22"/>
  <c r="I13" i="22"/>
  <c r="G13" i="22"/>
  <c r="K23" i="22" l="1"/>
  <c r="K27" i="22" s="1"/>
  <c r="K30" i="22" s="1"/>
  <c r="M23" i="16" s="1"/>
  <c r="H23" i="22"/>
  <c r="H27" i="22" s="1"/>
  <c r="H30" i="22" s="1"/>
  <c r="J23" i="16" s="1"/>
  <c r="G23" i="22"/>
  <c r="G27" i="22" s="1"/>
  <c r="G30" i="22" s="1"/>
  <c r="I23" i="16" s="1"/>
  <c r="F23" i="22"/>
  <c r="F27" i="22" s="1"/>
  <c r="F30" i="22" s="1"/>
  <c r="H23" i="16" s="1"/>
  <c r="F22" i="22"/>
  <c r="D23" i="22"/>
  <c r="D27" i="22" s="1"/>
  <c r="D30" i="22" s="1"/>
  <c r="F23" i="16" s="1"/>
  <c r="D13" i="22"/>
  <c r="C22" i="22"/>
  <c r="C23" i="22"/>
  <c r="C27" i="22" s="1"/>
  <c r="C30" i="22" s="1"/>
  <c r="E23" i="16"/>
  <c r="J23" i="22"/>
  <c r="J27" i="22" s="1"/>
  <c r="J30" i="22" s="1"/>
  <c r="L23" i="16" s="1"/>
  <c r="J22" i="22"/>
  <c r="K13" i="22"/>
  <c r="C13" i="22"/>
  <c r="D47" i="1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<sst xmlns="http://schemas.openxmlformats.org/spreadsheetml/2006/main" count="388" uniqueCount="337">
  <si>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</si>
  <si>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</si>
  <si>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</si>
  <si>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</si>
  <si>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</si>
  <si>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</si>
  <si>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</si>
  <si>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</si>
  <si>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</si>
  <si>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</si>
  <si>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</si>
  <si>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</si>
  <si>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</si>
  <si>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</si>
  <si>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</si>
  <si>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</si>
  <si>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</si>
  <si>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</si>
  <si>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</si>
  <si>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</si>
  <si>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</si>
  <si>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</si>
  <si>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</si>
  <si>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</si>
  <si>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</si>
  <si>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</si>
  <si>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</si>
  <si>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</si>
  <si>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</si>
  <si>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</si>
  <si>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</si>
  <si>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</si>
  <si>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</si>
  <si>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</si>
  <si>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</si>
  <si>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</si>
  <si>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</si>
  <si>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</si>
  <si>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</si>
  <si>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</si>
  <si>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</si>
  <si>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</si>
  <si>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</si>
  <si>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</si>
  <si>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</si>
  <si>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</si>
  <si>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</si>
  <si>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</si>
  <si>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</si>
  <si>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</si>
  <si>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</si>
  <si>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</si>
  <si>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</si>
  <si>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</si>
  <si>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</si>
  <si>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</si>
  <si>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</si>
  <si>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</si>
  <si>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</si>
  <si>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</si>
  <si>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</si>
  <si>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</si>
  <si>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</si>
  <si>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</si>
  <si>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</si>
  <si>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</si>
  <si>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</si>
  <si>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</si>
  <si>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</si>
  <si>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</si>
  <si>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</si>
  <si>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</si>
  <si>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</si>
  <si>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</si>
  <si>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</si>
  <si>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</si>
  <si>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</si>
  <si>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</si>
  <si>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</si>
  <si>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</si>
  <si>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</si>
  <si>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</si>
  <si>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</si>
  <si>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</si>
  <si>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</si>
  <si>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</si>
  <si>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</si>
  <si>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</si>
  <si>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</si>
  <si>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</si>
  <si>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</si>
  <si>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</si>
  <si>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</si>
  <si>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</si>
  <si>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</si>
  <si>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</si>
  <si>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</si>
  <si>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</si>
  <si>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</si>
  <si>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</si>
  <si>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</si>
  <si>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</si>
  <si>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</si>
  <si>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</si>
  <si>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</si>
  <si>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</si>
  <si>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</si>
  <si>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</si>
  <si>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</si>
  <si>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</si>
  <si>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</si>
  <si>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</si>
  <si>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</si>
  <si>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</si>
  <si>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</si>
  <si>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</si>
  <si>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</si>
  <si>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</si>
  <si>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</si>
  <si>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</si>
  <si>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</si>
  <si>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</si>
  <si>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</si>
  <si>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</si>
  <si>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</si>
  <si>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</si>
  <si>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</si>
  <si>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</si>
  <si>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</si>
  <si>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</si>
  <si>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</si>
  <si>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</si>
  <si>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</si>
  <si>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</si>
  <si>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</si>
  <si>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</si>
  <si>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</si>
  <si>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</si>
  <si>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</si>
  <si>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</si>
  <si>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</si>
  <si>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</si>
  <si>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</si>
  <si>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</si>
  <si>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</si>
  <si>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</si>
  <si>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</si>
  <si>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</si>
  <si>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</si>
  <si>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</si>
  <si>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</si>
  <si>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</si>
  <si>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</si>
  <si>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</si>
  <si>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</si>
  <si>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</si>
  <si>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</si>
  <si>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</si>
  <si>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</si>
  <si>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</si>
  <si>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</si>
  <si>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</si>
  <si>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</si>
  <si>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</si>
  <si>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</si>
  <si>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</si>
  <si>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</si>
  <si>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</si>
  <si>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</si>
  <si>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</si>
  <si>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</si>
  <si>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</si>
  <si>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</si>
  <si>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</si>
  <si>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</si>
  <si>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</si>
  <si>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</si>
  <si>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</si>
  <si>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</si>
  <si>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</si>
  <si>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</si>
  <si>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</si>
  <si>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</si>
  <si>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</si>
  <si>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</si>
  <si>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</si>
  <si>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</si>
  <si>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</si>
  <si>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</si>
  <si>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</si>
  <si>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</si>
  <si>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</si>
  <si>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</si>
  <si>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</si>
  <si>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</si>
  <si>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</si>
  <si>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ISBE 50-37 (06/2018) ASA18form.xls</t>
  </si>
  <si>
    <t>TOTAL LONG-TERM DEBT OUTSTANDING AS OF June 30, 2018</t>
  </si>
  <si>
    <t>AS OF JUNE 30, 2018</t>
  </si>
  <si>
    <t>AND CHANGES IN FUND BALANCE - FOR YEAR ENDING JUNE 30, 2018</t>
  </si>
  <si>
    <t>Beginning Fund Balances - July 1, 2017</t>
  </si>
  <si>
    <t>Ending Fund Balances June 30, 2018</t>
  </si>
  <si>
    <t>Copies of the detailed Annual Statement of Affairs for the Fiscal Year Ending June 30, 2018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</si>
  <si>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2018</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</si>
  <si>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2018</t>
    </r>
    <r>
      <rPr>
        <sz val="8"/>
        <rFont val="Arial"/>
        <family val="2"/>
      </rPr>
      <t xml:space="preserve">, will be posted on the Illinois State Board of Education's website@ </t>
    </r>
    <r>
      <rPr>
        <b/>
        <sz val="8"/>
        <rFont val="Arial"/>
        <family val="2"/>
      </rPr>
      <t>www.isbe.net.</t>
    </r>
  </si>
  <si>
    <t>Statement of Operations as of June 30, 2018</t>
  </si>
  <si>
    <r>
      <t>ITEM 1. –</t>
    </r>
    <r>
      <rPr>
        <sz val="10"/>
        <color indexed="8"/>
        <rFont val="Arial"/>
        <family val="2"/>
      </rPr>
      <t xml:space="preserve"> Count only contracts where the consideration exceeds $25,000 over the life of the contract and that were awarded during FY2018 and record the number below in the space provided. Do not include: (1) multi-year contracts awarded prior to FY2018;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</si>
  <si>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FY2018 to minority, female, disabled or local contractors and record the number below in the space provided. Do not include: (1) multi-year contracts awarded prior to FY2018; (2) collective bargaining agreements with district employee groups; and (3) personal services contracts with individual district employees.</t>
    </r>
  </si>
  <si>
    <t>REPORT ON CONTRACTS EXCEEDING $25,000 AWARDED DURING FY2018</t>
  </si>
  <si>
    <t>21-028-0910-04</t>
  </si>
  <si>
    <t>AKIN COM. CONS. SCHOOL DISTRICT#91</t>
  </si>
  <si>
    <t>21962 AKIN BLACKTOP AKIN, Il 62890</t>
  </si>
  <si>
    <t>FRANKLIN</t>
  </si>
  <si>
    <t>BENTON</t>
  </si>
  <si>
    <t>Mrs. Taylor Bean</t>
  </si>
  <si>
    <t>Mrs. Anna Hess</t>
  </si>
  <si>
    <t>Mrs. Rachel Knight</t>
  </si>
  <si>
    <t>Mrs. Sabra Smith</t>
  </si>
  <si>
    <t>Mrs. Kandi Wilkerson</t>
  </si>
  <si>
    <t>Mrs. Terri Dean</t>
  </si>
  <si>
    <t>Mr. Dana Kibby</t>
  </si>
  <si>
    <t>Mrs. Kristy McMurtry</t>
  </si>
  <si>
    <t>Mr. Craig Tessone</t>
  </si>
  <si>
    <t>Mrs. Melissa Williford</t>
  </si>
  <si>
    <t>Mrs. Julie Erwin</t>
  </si>
  <si>
    <t>Mrs. Maria King</t>
  </si>
  <si>
    <t>Mrs. Mary Jane Neunlist</t>
  </si>
  <si>
    <t>Mrs. Theresa Thompson</t>
  </si>
  <si>
    <t>Mr. David Clark</t>
  </si>
  <si>
    <t>Mrs. Rosetta Thomas</t>
  </si>
  <si>
    <t>Mr. Dwight Dorton</t>
  </si>
  <si>
    <t>Mr. Joel Moorehead</t>
  </si>
  <si>
    <t>Mrs. Darlene Darnell</t>
  </si>
  <si>
    <t>Mrs. Amber Endicot</t>
  </si>
  <si>
    <t>Mrs. Sandra Soensen</t>
  </si>
  <si>
    <t>Mrs. Roberta DePuy</t>
  </si>
  <si>
    <t>Mr. Terrel Heard</t>
  </si>
  <si>
    <t>Mrs. Jessica Summers</t>
  </si>
  <si>
    <t>Mrs. Kayla Herman</t>
  </si>
  <si>
    <t>Mrs. Abbie Walker</t>
  </si>
  <si>
    <t>Mrs. Deziree Williams</t>
  </si>
  <si>
    <t>Mrs. Heather Barclay</t>
  </si>
  <si>
    <t>Mr. Andrew Davis</t>
  </si>
  <si>
    <t>Mrs. Christina Morris</t>
  </si>
  <si>
    <t>Mrs. Shannon Bennett</t>
  </si>
  <si>
    <t>Mrs. Amber Dial</t>
  </si>
  <si>
    <t>Mrs. Cassie Cocke</t>
  </si>
  <si>
    <t>Mr. Corey Kelley</t>
  </si>
  <si>
    <t>Mrs. Kelly Ann Clark</t>
  </si>
  <si>
    <t>Ace Hardware</t>
  </si>
  <si>
    <t>AFLAC</t>
  </si>
  <si>
    <t>Akin PTO</t>
  </si>
  <si>
    <t>Benton News</t>
  </si>
  <si>
    <t>Brad Holland</t>
  </si>
  <si>
    <t>Christopher Concrete</t>
  </si>
  <si>
    <t>Cusumano &amp; Sons</t>
  </si>
  <si>
    <t>Hopper Septic Tank</t>
  </si>
  <si>
    <t>IASA</t>
  </si>
  <si>
    <t>IASB</t>
  </si>
  <si>
    <t>Illinois School District Agency</t>
  </si>
  <si>
    <t>Jones School Supplies INC.</t>
  </si>
  <si>
    <t>Kelly Clark</t>
  </si>
  <si>
    <t>Summit Financial Resource</t>
  </si>
  <si>
    <t>Positive Promotions</t>
  </si>
  <si>
    <t>School Bookkeeping Solutions</t>
  </si>
  <si>
    <t>Southern Illionian</t>
  </si>
  <si>
    <t>AJD Consulting Service</t>
  </si>
  <si>
    <t>Akin Water District</t>
  </si>
  <si>
    <t>Amazon</t>
  </si>
  <si>
    <t>Andrew Davis</t>
  </si>
  <si>
    <t>Benton Flooring</t>
  </si>
  <si>
    <t>Bulldog System</t>
  </si>
  <si>
    <t>Capitol Group</t>
  </si>
  <si>
    <t>Cintas First Aide &amp; Safety</t>
  </si>
  <si>
    <t>Curiculum Associates</t>
  </si>
  <si>
    <t>Dallas Midwest LLC</t>
  </si>
  <si>
    <t>Frontier Communications</t>
  </si>
  <si>
    <t>FW Electric</t>
  </si>
  <si>
    <t>Ideal Enviromental</t>
  </si>
  <si>
    <t>IXL Learning</t>
  </si>
  <si>
    <t>Lonnie Bowlin</t>
  </si>
  <si>
    <t>Personal Concept</t>
  </si>
  <si>
    <t>Quill Corporation</t>
  </si>
  <si>
    <t>RADA</t>
  </si>
  <si>
    <t>Outfitters</t>
  </si>
  <si>
    <t>Seasoning</t>
  </si>
  <si>
    <t>Skeeter Kell</t>
  </si>
  <si>
    <t>Synengery Partners INC</t>
  </si>
  <si>
    <t xml:space="preserve">Terminix </t>
  </si>
  <si>
    <t>Tham Signs INC</t>
  </si>
  <si>
    <t>Melissa Williford</t>
  </si>
  <si>
    <t>Ill Teachers Federation</t>
  </si>
  <si>
    <t>Akin School Activity Fund</t>
  </si>
  <si>
    <t>American Fidelity</t>
  </si>
  <si>
    <t>Ammerican Fidelity Assurance</t>
  </si>
  <si>
    <t>Supply Works</t>
  </si>
  <si>
    <t>Atlantic National Bank</t>
  </si>
  <si>
    <t>Clearwave Communications</t>
  </si>
  <si>
    <t>Durham School Bus Service</t>
  </si>
  <si>
    <t>Egyptian Employee B. Trust</t>
  </si>
  <si>
    <t>Ferrel Gas</t>
  </si>
  <si>
    <t>First Non Profit</t>
  </si>
  <si>
    <t>Franklin Jefferson Counties</t>
  </si>
  <si>
    <t>FEW Plumbing</t>
  </si>
  <si>
    <t xml:space="preserve">Heartland Office </t>
  </si>
  <si>
    <t xml:space="preserve">Houghton Miflin </t>
  </si>
  <si>
    <t>Illinois    Association</t>
  </si>
  <si>
    <t>Il Department of Revenue</t>
  </si>
  <si>
    <t>Illinois Municipal Rewtirement</t>
  </si>
  <si>
    <t>Jones Hydroblast</t>
  </si>
  <si>
    <t>Corey Kelley</t>
  </si>
  <si>
    <t>Kohl Wholesale</t>
  </si>
  <si>
    <t>Mayberry Music</t>
  </si>
  <si>
    <t>Mid West Transit</t>
  </si>
  <si>
    <t>Miller Hall &amp; Triggs</t>
  </si>
  <si>
    <t>National Bank</t>
  </si>
  <si>
    <t xml:space="preserve">Nevco Scoreboards </t>
  </si>
  <si>
    <t xml:space="preserve">Paul Miller Construction </t>
  </si>
  <si>
    <t>Pearson Education</t>
  </si>
  <si>
    <t>Power School</t>
  </si>
  <si>
    <t>Prairie Farms</t>
  </si>
  <si>
    <t>QNS</t>
  </si>
  <si>
    <t>Security Alarms</t>
  </si>
  <si>
    <t>Southern Bus Moblity</t>
  </si>
  <si>
    <t>Southeastern Electric Coop</t>
  </si>
  <si>
    <t>Susan J. Lyons CPA,P.C.</t>
  </si>
  <si>
    <t>T.H.I.S</t>
  </si>
  <si>
    <t>TRS 9.4%</t>
  </si>
  <si>
    <t>TRS NEC.58%</t>
  </si>
  <si>
    <t>Wal Mart</t>
  </si>
  <si>
    <t>Workers Compensation</t>
  </si>
  <si>
    <t>Yewell Insurance</t>
  </si>
  <si>
    <t xml:space="preserve">    Mrs. Taylor Bean</t>
  </si>
  <si>
    <t>8:00 - 3:00</t>
  </si>
  <si>
    <t>12962 Akin Blacktop, Akin Illinois 62890</t>
  </si>
  <si>
    <t>618-627-2180</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</si>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</sst>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
    <numFmt numFmtId="166" formatCode="#,##0.0000_);[Red]\(#,##0.0000\)"/>
    <numFmt numFmtId="167" formatCode="[$-409]mmmm\ d\,\ yyyy;@"/>
  </numFmts>
  <fonts count="3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29">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2" xfId="2" applyNumberFormat="1" applyFont="1" applyBorder="1" applyAlignment="1" applyProtection="1">
      <alignment horizontal="left"/>
      <protection locked="0"/>
    </xf>
    <xf numFmtId="0" fontId="9" fillId="0" borderId="2" xfId="2" applyFont="1" applyBorder="1" applyAlignment="1">
      <alignment horizontal="left"/>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4" fontId="2" fillId="0" borderId="38" xfId="2" applyNumberFormat="1" applyFont="1" applyBorder="1" applyProtection="1">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57150</xdr:rowOff>
        </xdr:from>
        <xdr:to>
          <xdr:col>1</xdr:col>
          <xdr:colOff>209550</xdr:colOff>
          <xdr:row>16</xdr:row>
          <xdr:rowOff>180975</xdr:rowOff>
        </xdr:to>
        <xdr:sp macro="" textlink="">
          <xdr:nvSpPr>
            <xdr:cNvPr id="13314" name="CheckBox1"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2600325</xdr:colOff>
          <xdr:row>6</xdr:row>
          <xdr:rowOff>142875</xdr:rowOff>
        </xdr:from>
        <xdr:to>
          <xdr:col>0</xdr:col>
          <xdr:colOff>3514725</xdr:colOff>
          <xdr:row>7</xdr:row>
          <xdr:rowOff>0</xdr:rowOff>
        </xdr:to>
        <xdr:sp macro="" textlink="">
          <xdr:nvSpPr>
            <xdr:cNvPr id="16390" name="Object 6" hidden="1">
              <a:extLst>
                <a:ext uri="{63B3BB69-23CF-44E3-9099-C40C66FF867C}">
                  <a14:compatExt spid="_x0000_s163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opLeftCell="A49" zoomScaleNormal="100" workbookViewId="0">
      <selection activeCell="L21" sqref="L21"/>
    </sheetView>
  </sheetViews>
  <sheetFormatPr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x14ac:dyDescent="0.2">
      <c r="A1" s="229" t="s">
        <v>126</v>
      </c>
      <c r="B1" s="230"/>
      <c r="C1" s="230"/>
      <c r="G1" s="229" t="s">
        <v>186</v>
      </c>
      <c r="H1" s="230"/>
    </row>
    <row r="2" spans="1:12" ht="12.75" x14ac:dyDescent="0.2">
      <c r="A2" s="229" t="s">
        <v>112</v>
      </c>
      <c r="B2" s="231"/>
      <c r="C2" s="232"/>
      <c r="D2" s="376" t="s">
        <v>188</v>
      </c>
      <c r="E2" s="376"/>
      <c r="F2" s="376"/>
      <c r="G2" s="234" t="s">
        <v>187</v>
      </c>
      <c r="H2" s="235"/>
      <c r="I2" s="17"/>
      <c r="J2" s="17"/>
      <c r="K2" s="17"/>
      <c r="L2" s="17"/>
    </row>
    <row r="3" spans="1:12" ht="17.25" customHeight="1" x14ac:dyDescent="0.2">
      <c r="A3" s="233" t="s">
        <v>111</v>
      </c>
      <c r="B3" s="233"/>
      <c r="C3" s="278"/>
      <c r="D3" s="377" t="s">
        <v>189</v>
      </c>
      <c r="E3" s="377"/>
      <c r="F3" s="377"/>
      <c r="G3" s="7"/>
      <c r="H3" s="151"/>
      <c r="I3" s="17"/>
      <c r="J3" s="17"/>
      <c r="K3" s="17"/>
      <c r="L3" s="17"/>
    </row>
    <row r="4" spans="1:12" ht="10.5" customHeight="1" x14ac:dyDescent="0.25">
      <c r="D4" s="377" t="s">
        <v>190</v>
      </c>
      <c r="E4" s="377"/>
      <c r="F4" s="377"/>
      <c r="K4" s="228"/>
      <c r="L4" s="228"/>
    </row>
    <row r="5" spans="1:12" ht="15" x14ac:dyDescent="0.25">
      <c r="A5" s="388" t="s">
        <v>176</v>
      </c>
      <c r="B5" s="389"/>
      <c r="C5" s="389"/>
      <c r="D5" s="389"/>
      <c r="E5" s="389"/>
      <c r="F5" s="389"/>
      <c r="G5" s="389"/>
      <c r="H5" s="389"/>
      <c r="I5" s="389"/>
      <c r="J5" s="389"/>
      <c r="K5" s="228"/>
      <c r="L5" s="228"/>
    </row>
    <row r="6" spans="1:12" ht="15" x14ac:dyDescent="0.25">
      <c r="A6" s="281"/>
      <c r="B6" s="282"/>
      <c r="D6" s="392">
        <v>43281</v>
      </c>
      <c r="E6" s="393"/>
      <c r="F6" s="393"/>
      <c r="G6" s="283"/>
      <c r="H6" s="282"/>
      <c r="I6" s="282"/>
      <c r="J6" s="282"/>
      <c r="K6" s="228"/>
      <c r="L6" s="228"/>
    </row>
    <row r="7" spans="1:12" ht="13.5" customHeight="1" x14ac:dyDescent="0.2">
      <c r="A7" s="390" t="s">
        <v>114</v>
      </c>
      <c r="B7" s="391"/>
      <c r="C7" s="391"/>
      <c r="D7" s="391"/>
      <c r="E7" s="391"/>
      <c r="F7" s="391"/>
      <c r="G7" s="391"/>
      <c r="H7" s="391"/>
      <c r="I7" s="391"/>
      <c r="J7" s="391"/>
      <c r="K7" s="17"/>
      <c r="L7" s="17"/>
    </row>
    <row r="8" spans="1:12" ht="6.75" customHeight="1" x14ac:dyDescent="0.2">
      <c r="B8" s="17"/>
      <c r="C8" s="17"/>
      <c r="D8" s="17"/>
      <c r="E8" s="17"/>
      <c r="F8" s="17"/>
      <c r="G8" s="17"/>
      <c r="H8" s="17"/>
      <c r="I8" s="17"/>
      <c r="J8" s="17"/>
      <c r="K8" s="17"/>
      <c r="L8" s="17"/>
    </row>
    <row r="9" spans="1:12" ht="12" x14ac:dyDescent="0.2">
      <c r="B9" s="70" t="s">
        <v>166</v>
      </c>
      <c r="C9" s="386" t="s">
        <v>210</v>
      </c>
      <c r="D9" s="386"/>
      <c r="E9" s="386"/>
      <c r="F9" s="386"/>
      <c r="G9" s="3"/>
      <c r="H9" s="368" t="s">
        <v>185</v>
      </c>
      <c r="I9" s="17"/>
      <c r="J9" s="17"/>
      <c r="K9" s="17"/>
      <c r="L9" s="17"/>
    </row>
    <row r="10" spans="1:12" ht="12.75" x14ac:dyDescent="0.2">
      <c r="B10" s="70" t="s">
        <v>88</v>
      </c>
      <c r="C10" s="382" t="s">
        <v>209</v>
      </c>
      <c r="D10" s="382"/>
      <c r="E10" s="382"/>
      <c r="F10" s="383"/>
      <c r="G10" s="71"/>
      <c r="H10" s="294" t="s">
        <v>182</v>
      </c>
      <c r="I10" s="299" t="s">
        <v>336</v>
      </c>
      <c r="J10" s="295"/>
      <c r="K10" s="298"/>
      <c r="L10" s="17"/>
    </row>
    <row r="11" spans="1:12" ht="12.75" x14ac:dyDescent="0.2">
      <c r="B11" s="70" t="s">
        <v>89</v>
      </c>
      <c r="C11" s="380" t="s">
        <v>211</v>
      </c>
      <c r="D11" s="381"/>
      <c r="E11" s="381"/>
      <c r="F11" s="381"/>
      <c r="G11" s="290"/>
      <c r="H11" s="294" t="s">
        <v>183</v>
      </c>
      <c r="I11" s="299"/>
      <c r="J11" s="17"/>
      <c r="K11" s="17"/>
      <c r="L11" s="17"/>
    </row>
    <row r="12" spans="1:12" ht="12.75" x14ac:dyDescent="0.2">
      <c r="B12" s="70" t="s">
        <v>90</v>
      </c>
      <c r="C12" s="380" t="s">
        <v>212</v>
      </c>
      <c r="D12" s="380"/>
      <c r="E12" s="380"/>
      <c r="F12" s="381"/>
      <c r="G12" s="289"/>
      <c r="H12" s="294" t="s">
        <v>184</v>
      </c>
      <c r="I12" s="299"/>
    </row>
    <row r="13" spans="1:12" ht="12.75" x14ac:dyDescent="0.2">
      <c r="A13" s="1"/>
      <c r="B13" s="70" t="s">
        <v>191</v>
      </c>
      <c r="C13" s="380" t="s">
        <v>213</v>
      </c>
      <c r="D13" s="380"/>
      <c r="E13" s="380"/>
      <c r="F13" s="381"/>
      <c r="G13" s="1"/>
    </row>
    <row r="14" spans="1:12" ht="4.5" customHeight="1" x14ac:dyDescent="0.2">
      <c r="A14" s="1"/>
      <c r="B14" s="6"/>
    </row>
    <row r="15" spans="1:12" ht="12" x14ac:dyDescent="0.2">
      <c r="A15" s="1"/>
      <c r="B15" s="59" t="s">
        <v>99</v>
      </c>
      <c r="C15" s="51"/>
      <c r="H15" s="4"/>
      <c r="I15" s="4"/>
    </row>
    <row r="16" spans="1:12" ht="36.4" customHeight="1" x14ac:dyDescent="0.2">
      <c r="A16" s="1"/>
      <c r="B16" s="396" t="s">
        <v>96</v>
      </c>
      <c r="C16" s="397"/>
      <c r="D16" s="397"/>
      <c r="E16" s="73"/>
      <c r="F16" s="74"/>
      <c r="G16" s="74"/>
      <c r="H16" s="74"/>
      <c r="I16" s="63"/>
      <c r="J16" s="63"/>
      <c r="K16" s="58"/>
    </row>
    <row r="17" spans="1:12" ht="17.100000000000001" customHeight="1" x14ac:dyDescent="0.2">
      <c r="A17" s="1"/>
      <c r="B17" s="75" t="s">
        <v>97</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8" t="s">
        <v>80</v>
      </c>
      <c r="C19" s="219"/>
      <c r="D19" s="220" t="s">
        <v>87</v>
      </c>
      <c r="E19" s="9"/>
      <c r="F19" s="394" t="s">
        <v>53</v>
      </c>
      <c r="G19" s="395"/>
      <c r="H19" s="138">
        <v>42</v>
      </c>
      <c r="I19" s="15"/>
    </row>
    <row r="20" spans="1:12" ht="12" x14ac:dyDescent="0.2">
      <c r="B20" s="56" t="s">
        <v>137</v>
      </c>
      <c r="C20" s="57"/>
      <c r="D20" s="138"/>
      <c r="E20" s="10"/>
      <c r="F20" s="68" t="s">
        <v>54</v>
      </c>
      <c r="G20" s="69"/>
      <c r="H20" s="138">
        <v>1</v>
      </c>
      <c r="I20" s="19"/>
    </row>
    <row r="21" spans="1:12" ht="12.75" x14ac:dyDescent="0.2">
      <c r="B21" s="56" t="s">
        <v>71</v>
      </c>
      <c r="C21" s="52"/>
      <c r="D21" s="139">
        <v>25500</v>
      </c>
      <c r="E21" s="8"/>
      <c r="F21" s="394" t="s">
        <v>169</v>
      </c>
      <c r="G21" s="395"/>
      <c r="H21" s="140"/>
      <c r="I21" s="20"/>
    </row>
    <row r="22" spans="1:12" ht="13.5" customHeight="1" x14ac:dyDescent="0.2">
      <c r="B22" s="384" t="s">
        <v>138</v>
      </c>
      <c r="C22" s="385"/>
      <c r="D22" s="138">
        <v>1157559</v>
      </c>
      <c r="E22" s="16"/>
      <c r="F22" s="224" t="s">
        <v>52</v>
      </c>
      <c r="G22" s="225"/>
      <c r="H22" s="226"/>
      <c r="I22" s="20"/>
    </row>
    <row r="23" spans="1:12" ht="12.75" x14ac:dyDescent="0.2">
      <c r="B23" s="384" t="s">
        <v>139</v>
      </c>
      <c r="C23" s="385"/>
      <c r="D23" s="138">
        <v>147476</v>
      </c>
      <c r="F23" s="11" t="s">
        <v>55</v>
      </c>
      <c r="G23" s="62"/>
      <c r="H23" s="138">
        <v>10</v>
      </c>
      <c r="I23" s="1"/>
      <c r="L23" s="21"/>
    </row>
    <row r="24" spans="1:12" ht="12" x14ac:dyDescent="0.2">
      <c r="B24" s="56" t="s">
        <v>140</v>
      </c>
      <c r="C24" s="57"/>
      <c r="D24" s="138">
        <v>738255</v>
      </c>
      <c r="E24" s="1"/>
      <c r="F24" s="12" t="s">
        <v>56</v>
      </c>
      <c r="G24" s="66"/>
      <c r="H24" s="138"/>
      <c r="I24" s="1"/>
      <c r="L24" s="21"/>
    </row>
    <row r="25" spans="1:12" ht="12" x14ac:dyDescent="0.2">
      <c r="B25" s="56" t="s">
        <v>79</v>
      </c>
      <c r="C25" s="57"/>
      <c r="D25" s="138"/>
      <c r="E25" s="1"/>
      <c r="F25" s="224" t="s">
        <v>51</v>
      </c>
      <c r="G25" s="225"/>
      <c r="H25" s="226"/>
      <c r="I25" s="1"/>
      <c r="L25" s="21"/>
    </row>
    <row r="26" spans="1:12" ht="12.75" thickBot="1" x14ac:dyDescent="0.25">
      <c r="B26" s="163" t="s">
        <v>115</v>
      </c>
      <c r="C26" s="164"/>
      <c r="D26" s="165">
        <f>SUM(D20:D25)</f>
        <v>2068790</v>
      </c>
      <c r="E26" s="13"/>
      <c r="F26" s="11" t="s">
        <v>55</v>
      </c>
      <c r="G26" s="62"/>
      <c r="H26" s="138">
        <v>6</v>
      </c>
    </row>
    <row r="27" spans="1:12" ht="14.1" customHeight="1" thickTop="1" thickBot="1" x14ac:dyDescent="0.25">
      <c r="F27" s="12" t="s">
        <v>56</v>
      </c>
      <c r="G27" s="66"/>
      <c r="H27" s="138">
        <v>1</v>
      </c>
      <c r="I27" s="1"/>
      <c r="J27" s="16"/>
      <c r="K27" s="113"/>
    </row>
    <row r="28" spans="1:12" ht="13.5" customHeight="1" thickTop="1" x14ac:dyDescent="0.2">
      <c r="B28" s="221" t="s">
        <v>98</v>
      </c>
      <c r="C28" s="222"/>
      <c r="D28" s="223"/>
      <c r="E28" s="13"/>
      <c r="F28" s="224" t="s">
        <v>103</v>
      </c>
      <c r="G28" s="225"/>
      <c r="H28" s="227"/>
      <c r="I28" s="1"/>
      <c r="J28" s="64"/>
      <c r="K28" s="18"/>
    </row>
    <row r="29" spans="1:12" ht="12" x14ac:dyDescent="0.2">
      <c r="B29" s="11" t="s">
        <v>57</v>
      </c>
      <c r="C29" s="62"/>
      <c r="D29" s="141">
        <v>15</v>
      </c>
      <c r="F29" s="11" t="s">
        <v>3</v>
      </c>
      <c r="G29" s="62"/>
      <c r="H29" s="153">
        <v>1.7753000000000001</v>
      </c>
      <c r="I29" s="3"/>
      <c r="J29" s="79"/>
      <c r="K29" s="18"/>
    </row>
    <row r="30" spans="1:12" ht="14.1" customHeight="1" x14ac:dyDescent="0.2">
      <c r="B30" s="11" t="s">
        <v>58</v>
      </c>
      <c r="C30" s="62"/>
      <c r="D30" s="141">
        <v>5</v>
      </c>
      <c r="F30" s="2" t="s">
        <v>43</v>
      </c>
      <c r="G30" s="2"/>
      <c r="H30" s="153">
        <v>0.51349999999999996</v>
      </c>
      <c r="I30" s="3"/>
      <c r="J30" s="1"/>
      <c r="K30" s="18"/>
    </row>
    <row r="31" spans="1:12" ht="12" x14ac:dyDescent="0.2">
      <c r="B31" s="11" t="s">
        <v>59</v>
      </c>
      <c r="C31" s="62"/>
      <c r="D31" s="141">
        <v>9</v>
      </c>
      <c r="F31" s="65" t="s">
        <v>170</v>
      </c>
      <c r="G31" s="67"/>
      <c r="H31" s="153"/>
      <c r="I31" s="1"/>
      <c r="J31" s="1"/>
      <c r="K31" s="81"/>
    </row>
    <row r="32" spans="1:12" ht="12" x14ac:dyDescent="0.2">
      <c r="B32" s="11" t="s">
        <v>60</v>
      </c>
      <c r="C32" s="62"/>
      <c r="D32" s="141">
        <v>8</v>
      </c>
      <c r="F32" s="11" t="s">
        <v>4</v>
      </c>
      <c r="G32" s="62"/>
      <c r="H32" s="153">
        <v>0.13100000000000001</v>
      </c>
      <c r="I32" s="22"/>
      <c r="J32" s="1"/>
      <c r="K32" s="80"/>
    </row>
    <row r="33" spans="2:12" ht="12" x14ac:dyDescent="0.2">
      <c r="B33" s="11" t="s">
        <v>61</v>
      </c>
      <c r="C33" s="62"/>
      <c r="D33" s="141">
        <v>10</v>
      </c>
      <c r="F33" s="11" t="s">
        <v>45</v>
      </c>
      <c r="G33" s="62"/>
      <c r="H33" s="153">
        <v>2.24E-2</v>
      </c>
      <c r="I33" s="3"/>
      <c r="J33" s="1"/>
      <c r="K33" s="80"/>
    </row>
    <row r="34" spans="2:12" ht="12" x14ac:dyDescent="0.2">
      <c r="B34" s="11" t="s">
        <v>62</v>
      </c>
      <c r="C34" s="62"/>
      <c r="D34" s="141">
        <v>7</v>
      </c>
      <c r="F34" s="11" t="s">
        <v>46</v>
      </c>
      <c r="G34" s="62"/>
      <c r="H34" s="153">
        <v>2.24E-2</v>
      </c>
      <c r="I34" s="3"/>
      <c r="J34" s="1"/>
      <c r="K34" s="80"/>
    </row>
    <row r="35" spans="2:12" ht="14.1" customHeight="1" x14ac:dyDescent="0.2">
      <c r="B35" s="11" t="s">
        <v>63</v>
      </c>
      <c r="C35" s="62"/>
      <c r="D35" s="141">
        <v>12</v>
      </c>
      <c r="F35" s="11" t="s">
        <v>44</v>
      </c>
      <c r="G35" s="62"/>
      <c r="H35" s="153">
        <v>3.0599999999999999E-2</v>
      </c>
      <c r="I35" s="3"/>
      <c r="J35" s="1"/>
      <c r="K35" s="1"/>
    </row>
    <row r="36" spans="2:12" ht="12" x14ac:dyDescent="0.2">
      <c r="B36" s="11" t="s">
        <v>64</v>
      </c>
      <c r="C36" s="62"/>
      <c r="D36" s="141">
        <v>5</v>
      </c>
      <c r="F36" s="2" t="s">
        <v>47</v>
      </c>
      <c r="G36" s="2"/>
      <c r="H36" s="153">
        <v>3.0599999999999999E-2</v>
      </c>
      <c r="I36" s="22"/>
      <c r="J36" s="64"/>
    </row>
    <row r="37" spans="2:12" ht="12" x14ac:dyDescent="0.2">
      <c r="B37" s="11" t="s">
        <v>65</v>
      </c>
      <c r="C37" s="62"/>
      <c r="D37" s="141">
        <v>7</v>
      </c>
      <c r="F37" s="65" t="s">
        <v>5</v>
      </c>
      <c r="G37" s="67"/>
      <c r="H37" s="153">
        <v>0.16450000000000001</v>
      </c>
      <c r="I37" s="3"/>
      <c r="J37" s="79"/>
      <c r="K37" s="23"/>
    </row>
    <row r="38" spans="2:12" ht="12" x14ac:dyDescent="0.2">
      <c r="B38" s="11" t="s">
        <v>66</v>
      </c>
      <c r="C38" s="62"/>
      <c r="D38" s="141">
        <v>9</v>
      </c>
      <c r="F38" s="11" t="s">
        <v>167</v>
      </c>
      <c r="G38" s="62"/>
      <c r="H38" s="153"/>
      <c r="I38" s="3"/>
      <c r="J38" s="1"/>
      <c r="K38" s="18"/>
    </row>
    <row r="39" spans="2:12" ht="12" x14ac:dyDescent="0.2">
      <c r="B39" s="11" t="s">
        <v>74</v>
      </c>
      <c r="C39" s="62"/>
      <c r="D39" s="141"/>
      <c r="F39" s="11" t="s">
        <v>48</v>
      </c>
      <c r="G39" s="62"/>
      <c r="H39" s="153">
        <v>1.4E-2</v>
      </c>
      <c r="I39" s="1"/>
      <c r="J39" s="1"/>
      <c r="K39" s="18"/>
    </row>
    <row r="40" spans="2:12" ht="12" x14ac:dyDescent="0.2">
      <c r="B40" s="155" t="s">
        <v>116</v>
      </c>
      <c r="C40" s="156"/>
      <c r="D40" s="142">
        <f>SUM(D29:D39)</f>
        <v>87</v>
      </c>
      <c r="F40" s="11" t="s">
        <v>6</v>
      </c>
      <c r="G40" s="62"/>
      <c r="H40" s="153"/>
      <c r="I40" s="22"/>
      <c r="J40" s="1"/>
      <c r="K40" s="81"/>
    </row>
    <row r="41" spans="2:12" ht="12" x14ac:dyDescent="0.2">
      <c r="B41" s="60" t="s">
        <v>67</v>
      </c>
      <c r="C41" s="53"/>
      <c r="D41" s="141">
        <v>0</v>
      </c>
      <c r="F41" s="65" t="s">
        <v>7</v>
      </c>
      <c r="G41" s="67"/>
      <c r="H41" s="153"/>
      <c r="I41" s="1"/>
      <c r="J41" s="1"/>
      <c r="K41" s="80"/>
    </row>
    <row r="42" spans="2:12" ht="12" x14ac:dyDescent="0.2">
      <c r="B42" s="60" t="s">
        <v>68</v>
      </c>
      <c r="C42" s="53"/>
      <c r="D42" s="141">
        <v>0</v>
      </c>
      <c r="F42" s="11" t="s">
        <v>7</v>
      </c>
      <c r="G42" s="62"/>
      <c r="H42" s="153"/>
      <c r="I42" s="24"/>
      <c r="J42" s="1"/>
      <c r="K42" s="80"/>
    </row>
    <row r="43" spans="2:12" ht="12.75" x14ac:dyDescent="0.2">
      <c r="B43" s="60" t="s">
        <v>69</v>
      </c>
      <c r="C43" s="53"/>
      <c r="D43" s="141">
        <v>0</v>
      </c>
      <c r="F43" s="287" t="s">
        <v>168</v>
      </c>
      <c r="G43" s="288"/>
      <c r="H43" s="143">
        <v>52643978</v>
      </c>
      <c r="I43" s="14"/>
      <c r="J43" s="1"/>
      <c r="K43" s="80"/>
      <c r="L43" s="18"/>
    </row>
    <row r="44" spans="2:12" ht="12.75" x14ac:dyDescent="0.2">
      <c r="B44" s="61" t="s">
        <v>70</v>
      </c>
      <c r="C44" s="54"/>
      <c r="D44" s="141">
        <v>0</v>
      </c>
      <c r="F44" s="287" t="s">
        <v>72</v>
      </c>
      <c r="G44" s="288"/>
      <c r="H44" s="297" t="e">
        <f>(H43/H21)</f>
        <v>#DIV/0!</v>
      </c>
      <c r="I44" s="24"/>
      <c r="J44" s="90" t="str">
        <f>MID(C10,10,1)</f>
        <v>1</v>
      </c>
      <c r="K44" s="1"/>
      <c r="L44" s="18"/>
    </row>
    <row r="45" spans="2:12" ht="12.75" x14ac:dyDescent="0.2">
      <c r="B45" s="60" t="s">
        <v>73</v>
      </c>
      <c r="C45" s="53"/>
      <c r="D45" s="141">
        <v>0</v>
      </c>
      <c r="F45" s="369" t="s">
        <v>192</v>
      </c>
      <c r="G45" s="296"/>
      <c r="H45" s="367">
        <f>IF(I10="x",H43*0.069,IF(I11="x",H43*0.069,IF(I12="x",H43*0.138,"Please Check District Type")))</f>
        <v>3632434.4820000003</v>
      </c>
      <c r="I45" s="25"/>
      <c r="J45" s="90">
        <f>IF(J44="2",(H43*1.38),(H43*0.069))</f>
        <v>3632434.4820000003</v>
      </c>
    </row>
    <row r="46" spans="2:12" ht="13.5" thickBot="1" x14ac:dyDescent="0.25">
      <c r="B46" s="157" t="s">
        <v>117</v>
      </c>
      <c r="C46" s="158"/>
      <c r="D46" s="159">
        <f>SUM(D41:D45)</f>
        <v>0</v>
      </c>
      <c r="F46" s="378" t="s">
        <v>197</v>
      </c>
      <c r="G46" s="379"/>
      <c r="H46" s="143">
        <v>110000</v>
      </c>
      <c r="J46" s="91"/>
    </row>
    <row r="47" spans="2:12" ht="14.25" thickTop="1" thickBot="1" x14ac:dyDescent="0.25">
      <c r="B47" s="160" t="s">
        <v>118</v>
      </c>
      <c r="C47" s="161"/>
      <c r="D47" s="162">
        <f>SUM(D40,D46)</f>
        <v>87</v>
      </c>
      <c r="F47" s="378" t="s">
        <v>193</v>
      </c>
      <c r="G47" s="387"/>
      <c r="H47" s="300">
        <f>(H46/H45)</f>
        <v>3.0282721008483147E-2</v>
      </c>
      <c r="I47" s="26"/>
      <c r="L47" s="26"/>
    </row>
    <row r="48" spans="2:12" ht="12" thickTop="1" x14ac:dyDescent="0.2">
      <c r="C48" s="55"/>
    </row>
    <row r="49" spans="2:12" ht="9.6" customHeight="1" x14ac:dyDescent="0.2">
      <c r="B49" s="55" t="s">
        <v>196</v>
      </c>
      <c r="I49" s="27"/>
      <c r="L49" s="27"/>
    </row>
    <row r="50" spans="2:12" ht="10.35" customHeight="1" x14ac:dyDescent="0.2">
      <c r="B50" s="255"/>
    </row>
    <row r="51" spans="2:12" ht="9.9499999999999993" customHeight="1" x14ac:dyDescent="0.2"/>
    <row r="52" spans="2:12" ht="9.9499999999999993" customHeight="1" x14ac:dyDescent="0.2"/>
    <row r="53" spans="2:12" ht="17.25" customHeight="1" x14ac:dyDescent="0.2"/>
  </sheetData>
  <sheetProtection algorithmName="SHA-512" hashValue="9XqhQs6p1aaBi8T8kM1RYN1wXv+PvGCXIg+7jW6T+usCLLMYGp+fuAga+RJFpYcIyAVUrknkQDQOh4OfKO4EPA==" saltValue="VkDmdwzcNiBUnMXo8r5VhQ==" spinCount="100000"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57150</xdr:rowOff>
              </from>
              <to>
                <xdr:col>1</xdr:col>
                <xdr:colOff>209550</xdr:colOff>
                <xdr:row>16</xdr:row>
                <xdr:rowOff>180975</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6" activePane="bottomLeft" state="frozenSplit"/>
      <selection sqref="A1:B1"/>
      <selection pane="bottomLeft" activeCell="K32" sqref="K32"/>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76" t="s">
        <v>179</v>
      </c>
      <c r="B1" s="376"/>
      <c r="C1" s="376"/>
      <c r="D1" s="376"/>
      <c r="E1" s="376"/>
      <c r="F1" s="376"/>
      <c r="G1" s="376"/>
      <c r="H1" s="376"/>
      <c r="I1" s="376"/>
      <c r="J1" s="376"/>
      <c r="K1" s="376"/>
    </row>
    <row r="2" spans="1:11" ht="12" x14ac:dyDescent="0.2">
      <c r="A2" s="398" t="s">
        <v>198</v>
      </c>
      <c r="B2" s="398"/>
      <c r="C2" s="398"/>
      <c r="D2" s="398"/>
      <c r="E2" s="398"/>
      <c r="F2" s="398"/>
      <c r="G2" s="398"/>
      <c r="H2" s="398"/>
      <c r="I2" s="398"/>
      <c r="J2" s="398"/>
      <c r="K2" s="398"/>
    </row>
    <row r="3" spans="1:11" ht="12" x14ac:dyDescent="0.2">
      <c r="A3" s="277"/>
      <c r="B3" s="277"/>
      <c r="C3" s="277"/>
      <c r="D3" s="277"/>
      <c r="E3" s="277"/>
      <c r="F3" s="277"/>
      <c r="G3" s="277"/>
      <c r="H3" s="277"/>
      <c r="I3" s="277"/>
      <c r="J3" s="277"/>
      <c r="K3" s="277"/>
    </row>
    <row r="4" spans="1:11" ht="11.45" customHeight="1" x14ac:dyDescent="0.2">
      <c r="A4" s="28"/>
      <c r="B4" s="266"/>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s="33" customFormat="1" ht="13.5" customHeight="1" x14ac:dyDescent="0.2">
      <c r="A6" s="193" t="s">
        <v>29</v>
      </c>
      <c r="B6" s="194"/>
      <c r="C6" s="31"/>
      <c r="D6" s="32"/>
      <c r="E6" s="32"/>
      <c r="F6" s="32"/>
      <c r="G6" s="32"/>
      <c r="H6" s="32"/>
      <c r="I6" s="32"/>
      <c r="J6" s="32"/>
      <c r="K6" s="32"/>
    </row>
    <row r="7" spans="1:11" s="36" customFormat="1" ht="13.9" customHeight="1" x14ac:dyDescent="0.2">
      <c r="A7" s="34" t="s">
        <v>144</v>
      </c>
      <c r="B7" s="35" t="s">
        <v>0</v>
      </c>
      <c r="C7" s="114">
        <v>1204294</v>
      </c>
      <c r="D7" s="114">
        <v>348421</v>
      </c>
      <c r="E7" s="114">
        <v>19722</v>
      </c>
      <c r="F7" s="114">
        <v>285.72399999999999</v>
      </c>
      <c r="G7" s="114">
        <v>144975</v>
      </c>
      <c r="H7" s="114"/>
      <c r="I7" s="114">
        <v>83374</v>
      </c>
      <c r="J7" s="114">
        <v>178772</v>
      </c>
      <c r="K7" s="114">
        <v>39647</v>
      </c>
    </row>
    <row r="8" spans="1:11" s="36" customFormat="1" ht="12" x14ac:dyDescent="0.2">
      <c r="A8" s="34" t="s">
        <v>15</v>
      </c>
      <c r="B8" s="40">
        <v>120</v>
      </c>
      <c r="C8" s="114"/>
      <c r="D8" s="114"/>
      <c r="E8" s="114"/>
      <c r="F8" s="114"/>
      <c r="G8" s="114"/>
      <c r="H8" s="114"/>
      <c r="I8" s="114"/>
      <c r="J8" s="114"/>
      <c r="K8" s="115"/>
    </row>
    <row r="9" spans="1:11" s="36" customFormat="1" ht="12" x14ac:dyDescent="0.2">
      <c r="A9" s="37" t="s">
        <v>127</v>
      </c>
      <c r="B9" s="38">
        <v>130</v>
      </c>
      <c r="C9" s="114"/>
      <c r="D9" s="114"/>
      <c r="E9" s="114"/>
      <c r="F9" s="114"/>
      <c r="G9" s="114"/>
      <c r="H9" s="114"/>
      <c r="I9" s="114"/>
      <c r="J9" s="114"/>
      <c r="K9" s="115"/>
    </row>
    <row r="10" spans="1:11" s="36" customFormat="1" ht="12" x14ac:dyDescent="0.2">
      <c r="A10" s="37" t="s">
        <v>145</v>
      </c>
      <c r="B10" s="38">
        <v>140</v>
      </c>
      <c r="C10" s="114"/>
      <c r="D10" s="114"/>
      <c r="E10" s="256"/>
      <c r="F10" s="114"/>
      <c r="G10" s="144"/>
      <c r="H10" s="114"/>
      <c r="I10" s="143"/>
      <c r="J10" s="257"/>
      <c r="K10" s="257"/>
    </row>
    <row r="11" spans="1:11" s="36" customFormat="1" ht="12" x14ac:dyDescent="0.2">
      <c r="A11" s="37" t="s">
        <v>146</v>
      </c>
      <c r="B11" s="38">
        <v>150</v>
      </c>
      <c r="C11" s="256"/>
      <c r="D11" s="114"/>
      <c r="E11" s="257"/>
      <c r="F11" s="114"/>
      <c r="G11" s="257"/>
      <c r="H11" s="257"/>
      <c r="I11" s="143"/>
      <c r="J11" s="257"/>
      <c r="K11" s="257"/>
    </row>
    <row r="12" spans="1:11" ht="12" x14ac:dyDescent="0.2">
      <c r="A12" s="39" t="s">
        <v>147</v>
      </c>
      <c r="B12" s="38">
        <v>160</v>
      </c>
      <c r="C12" s="114"/>
      <c r="D12" s="256"/>
      <c r="E12" s="257"/>
      <c r="F12" s="114"/>
      <c r="G12" s="257"/>
      <c r="H12" s="257"/>
      <c r="I12" s="114"/>
      <c r="J12" s="257"/>
      <c r="K12" s="257"/>
    </row>
    <row r="13" spans="1:11" ht="12" x14ac:dyDescent="0.2">
      <c r="A13" s="37" t="s">
        <v>14</v>
      </c>
      <c r="B13" s="40">
        <v>170</v>
      </c>
      <c r="C13" s="114"/>
      <c r="D13" s="114"/>
      <c r="E13" s="257"/>
      <c r="F13" s="256"/>
      <c r="G13" s="257"/>
      <c r="H13" s="257"/>
      <c r="I13" s="114"/>
      <c r="J13" s="257"/>
      <c r="K13" s="257"/>
    </row>
    <row r="14" spans="1:11" ht="12" x14ac:dyDescent="0.2">
      <c r="A14" s="41" t="s">
        <v>148</v>
      </c>
      <c r="B14" s="40">
        <v>180</v>
      </c>
      <c r="C14" s="114">
        <v>6764</v>
      </c>
      <c r="D14" s="114"/>
      <c r="E14" s="256"/>
      <c r="F14" s="114"/>
      <c r="G14" s="257"/>
      <c r="H14" s="257"/>
      <c r="I14" s="114"/>
      <c r="J14" s="257"/>
      <c r="K14" s="257"/>
    </row>
    <row r="15" spans="1:11" ht="12" x14ac:dyDescent="0.2">
      <c r="A15" s="41" t="s">
        <v>16</v>
      </c>
      <c r="B15" s="40">
        <v>190</v>
      </c>
      <c r="C15" s="114"/>
      <c r="D15" s="114"/>
      <c r="E15" s="114"/>
      <c r="F15" s="114"/>
      <c r="G15" s="114"/>
      <c r="H15" s="114"/>
      <c r="I15" s="114"/>
      <c r="J15" s="114"/>
      <c r="K15" s="114"/>
    </row>
    <row r="16" spans="1:11" ht="12.75" thickBot="1" x14ac:dyDescent="0.25">
      <c r="A16" s="261" t="s">
        <v>119</v>
      </c>
      <c r="B16" s="166"/>
      <c r="C16" s="116">
        <f t="shared" ref="C16:K16" si="0">SUM(C7:C15)</f>
        <v>1211058</v>
      </c>
      <c r="D16" s="116">
        <f t="shared" si="0"/>
        <v>348421</v>
      </c>
      <c r="E16" s="116">
        <f t="shared" si="0"/>
        <v>19722</v>
      </c>
      <c r="F16" s="116">
        <f t="shared" si="0"/>
        <v>285.72399999999999</v>
      </c>
      <c r="G16" s="116">
        <f t="shared" si="0"/>
        <v>144975</v>
      </c>
      <c r="H16" s="116">
        <f t="shared" si="0"/>
        <v>0</v>
      </c>
      <c r="I16" s="116">
        <f t="shared" si="0"/>
        <v>83374</v>
      </c>
      <c r="J16" s="116">
        <f t="shared" si="0"/>
        <v>178772</v>
      </c>
      <c r="K16" s="116">
        <f t="shared" si="0"/>
        <v>39647</v>
      </c>
    </row>
    <row r="17" spans="1:11" ht="13.5" customHeight="1" thickTop="1" x14ac:dyDescent="0.2">
      <c r="A17" s="195" t="s">
        <v>28</v>
      </c>
      <c r="B17" s="196"/>
      <c r="C17" s="117"/>
      <c r="D17" s="117"/>
      <c r="E17" s="117"/>
      <c r="F17" s="117"/>
      <c r="G17" s="117"/>
      <c r="H17" s="117"/>
      <c r="I17" s="117"/>
      <c r="J17" s="118"/>
      <c r="K17" s="117"/>
    </row>
    <row r="18" spans="1:11" ht="12" x14ac:dyDescent="0.2">
      <c r="A18" s="42" t="s">
        <v>149</v>
      </c>
      <c r="B18" s="40">
        <v>410</v>
      </c>
      <c r="C18" s="119"/>
      <c r="D18" s="119"/>
      <c r="E18" s="119"/>
      <c r="F18" s="119"/>
      <c r="G18" s="119"/>
      <c r="H18" s="119"/>
      <c r="I18" s="118"/>
      <c r="J18" s="119"/>
      <c r="K18" s="119"/>
    </row>
    <row r="19" spans="1:11" ht="12" x14ac:dyDescent="0.2">
      <c r="A19" s="43" t="s">
        <v>150</v>
      </c>
      <c r="B19" s="44">
        <v>420</v>
      </c>
      <c r="C19" s="119"/>
      <c r="D19" s="119"/>
      <c r="E19" s="119"/>
      <c r="F19" s="119"/>
      <c r="G19" s="119"/>
      <c r="H19" s="264"/>
      <c r="I19" s="120"/>
      <c r="J19" s="119"/>
      <c r="K19" s="119"/>
    </row>
    <row r="20" spans="1:11" ht="12" x14ac:dyDescent="0.2">
      <c r="A20" s="43" t="s">
        <v>152</v>
      </c>
      <c r="B20" s="44">
        <v>430</v>
      </c>
      <c r="C20" s="119"/>
      <c r="D20" s="119"/>
      <c r="E20" s="119"/>
      <c r="F20" s="119"/>
      <c r="G20" s="119"/>
      <c r="H20" s="120"/>
      <c r="I20" s="120"/>
      <c r="J20" s="120"/>
      <c r="K20" s="119"/>
    </row>
    <row r="21" spans="1:11" ht="12" x14ac:dyDescent="0.2">
      <c r="A21" s="43" t="s">
        <v>151</v>
      </c>
      <c r="B21" s="44">
        <v>440</v>
      </c>
      <c r="C21" s="119"/>
      <c r="D21" s="119"/>
      <c r="E21" s="119"/>
      <c r="F21" s="119"/>
      <c r="G21" s="119"/>
      <c r="H21" s="120"/>
      <c r="I21" s="120"/>
      <c r="J21" s="120"/>
      <c r="K21" s="119"/>
    </row>
    <row r="22" spans="1:11" ht="12" x14ac:dyDescent="0.2">
      <c r="A22" s="43" t="s">
        <v>153</v>
      </c>
      <c r="B22" s="44">
        <v>460</v>
      </c>
      <c r="C22" s="119"/>
      <c r="D22" s="119"/>
      <c r="E22" s="264"/>
      <c r="F22" s="119"/>
      <c r="G22" s="264"/>
      <c r="H22" s="264"/>
      <c r="I22" s="120"/>
      <c r="J22" s="120"/>
      <c r="K22" s="120"/>
    </row>
    <row r="23" spans="1:11" ht="12" x14ac:dyDescent="0.2">
      <c r="A23" s="45" t="s">
        <v>154</v>
      </c>
      <c r="B23" s="44">
        <v>470</v>
      </c>
      <c r="C23" s="119"/>
      <c r="D23" s="119"/>
      <c r="E23" s="119"/>
      <c r="F23" s="119"/>
      <c r="G23" s="119"/>
      <c r="H23" s="120"/>
      <c r="I23" s="120"/>
      <c r="J23" s="119"/>
      <c r="K23" s="120"/>
    </row>
    <row r="24" spans="1:11" ht="12" x14ac:dyDescent="0.2">
      <c r="A24" s="46" t="s">
        <v>155</v>
      </c>
      <c r="B24" s="47">
        <v>480</v>
      </c>
      <c r="C24" s="264"/>
      <c r="D24" s="119"/>
      <c r="E24" s="120"/>
      <c r="F24" s="119"/>
      <c r="G24" s="120"/>
      <c r="H24" s="120"/>
      <c r="I24" s="120"/>
      <c r="J24" s="120"/>
      <c r="K24" s="119"/>
    </row>
    <row r="25" spans="1:11" ht="12" x14ac:dyDescent="0.2">
      <c r="A25" s="46" t="s">
        <v>156</v>
      </c>
      <c r="B25" s="47">
        <v>490</v>
      </c>
      <c r="C25" s="119"/>
      <c r="D25" s="264"/>
      <c r="E25" s="120"/>
      <c r="F25" s="119"/>
      <c r="G25" s="120"/>
      <c r="H25" s="120"/>
      <c r="I25" s="120"/>
      <c r="J25" s="120"/>
      <c r="K25" s="119"/>
    </row>
    <row r="26" spans="1:11" ht="12" x14ac:dyDescent="0.2">
      <c r="A26" s="46" t="s">
        <v>39</v>
      </c>
      <c r="B26" s="47">
        <v>493</v>
      </c>
      <c r="C26" s="119"/>
      <c r="D26" s="119"/>
      <c r="E26" s="120"/>
      <c r="F26" s="264"/>
      <c r="G26" s="120"/>
      <c r="H26" s="120"/>
      <c r="I26" s="120"/>
      <c r="J26" s="120"/>
      <c r="K26" s="119"/>
    </row>
    <row r="27" spans="1:11" ht="12" x14ac:dyDescent="0.2">
      <c r="A27" s="262" t="s">
        <v>157</v>
      </c>
      <c r="B27" s="258"/>
      <c r="C27" s="265">
        <f>SUM(C18:C26)</f>
        <v>0</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x14ac:dyDescent="0.2">
      <c r="A28" s="197" t="s">
        <v>17</v>
      </c>
      <c r="B28" s="198"/>
      <c r="C28" s="117"/>
      <c r="D28" s="118"/>
      <c r="E28" s="118"/>
      <c r="F28" s="118"/>
      <c r="G28" s="118"/>
      <c r="H28" s="118"/>
      <c r="I28" s="118"/>
      <c r="J28" s="118"/>
      <c r="K28" s="118"/>
    </row>
    <row r="29" spans="1:11" ht="12" x14ac:dyDescent="0.2">
      <c r="A29" s="43" t="s">
        <v>178</v>
      </c>
      <c r="B29" s="44">
        <v>511</v>
      </c>
      <c r="C29" s="273"/>
      <c r="D29" s="273"/>
      <c r="E29" s="273"/>
      <c r="F29" s="273"/>
      <c r="G29" s="273"/>
      <c r="H29" s="273"/>
      <c r="I29" s="118"/>
      <c r="J29" s="285"/>
      <c r="K29" s="285"/>
    </row>
    <row r="30" spans="1:11" ht="13.9" customHeight="1" thickBot="1" x14ac:dyDescent="0.25">
      <c r="A30" s="263" t="s">
        <v>120</v>
      </c>
      <c r="B30" s="169"/>
      <c r="C30" s="116">
        <f t="shared" ref="C30:H30" si="2">SUM(C27:C29)</f>
        <v>0</v>
      </c>
      <c r="D30" s="116">
        <f t="shared" si="2"/>
        <v>0</v>
      </c>
      <c r="E30" s="116">
        <f t="shared" si="2"/>
        <v>0</v>
      </c>
      <c r="F30" s="116">
        <f t="shared" si="2"/>
        <v>0</v>
      </c>
      <c r="G30" s="116">
        <f t="shared" si="2"/>
        <v>0</v>
      </c>
      <c r="H30" s="116">
        <f t="shared" si="2"/>
        <v>0</v>
      </c>
      <c r="I30" s="286">
        <f>I27</f>
        <v>0</v>
      </c>
      <c r="J30" s="116">
        <f>SUM(J27:J29)</f>
        <v>0</v>
      </c>
      <c r="K30" s="116">
        <f>SUM(K27:K29)</f>
        <v>0</v>
      </c>
    </row>
    <row r="31" spans="1:11" ht="12.75" thickTop="1" x14ac:dyDescent="0.2">
      <c r="A31" s="167" t="s">
        <v>18</v>
      </c>
      <c r="B31" s="168">
        <v>714</v>
      </c>
      <c r="C31" s="121">
        <v>4459</v>
      </c>
      <c r="D31" s="121"/>
      <c r="E31" s="121"/>
      <c r="F31" s="121"/>
      <c r="G31" s="121">
        <v>74585</v>
      </c>
      <c r="H31" s="121"/>
      <c r="I31" s="121"/>
      <c r="J31" s="121"/>
      <c r="K31" s="121"/>
    </row>
    <row r="32" spans="1:11" ht="12" x14ac:dyDescent="0.2">
      <c r="A32" s="46" t="s">
        <v>19</v>
      </c>
      <c r="B32" s="47">
        <v>730</v>
      </c>
      <c r="C32" s="119">
        <v>1206599</v>
      </c>
      <c r="D32" s="119">
        <v>348421</v>
      </c>
      <c r="E32" s="119">
        <v>19722</v>
      </c>
      <c r="F32" s="119">
        <v>285724</v>
      </c>
      <c r="G32" s="119">
        <v>70390</v>
      </c>
      <c r="H32" s="119"/>
      <c r="I32" s="119">
        <v>83374</v>
      </c>
      <c r="J32" s="119">
        <v>178772</v>
      </c>
      <c r="K32" s="119">
        <v>39647</v>
      </c>
    </row>
    <row r="33" spans="1:11" ht="12" x14ac:dyDescent="0.2">
      <c r="A33" s="46" t="s">
        <v>20</v>
      </c>
      <c r="B33" s="272"/>
      <c r="C33" s="117"/>
      <c r="D33" s="118"/>
      <c r="E33" s="118"/>
      <c r="F33" s="118"/>
      <c r="G33" s="118"/>
      <c r="H33" s="118"/>
      <c r="I33" s="118"/>
      <c r="J33" s="118"/>
      <c r="K33" s="118"/>
    </row>
    <row r="34" spans="1:11" ht="12.75" thickBot="1" x14ac:dyDescent="0.25">
      <c r="A34" s="170" t="s">
        <v>121</v>
      </c>
      <c r="B34" s="169"/>
      <c r="C34" s="116">
        <f>SUM(C30:C32)</f>
        <v>1211058</v>
      </c>
      <c r="D34" s="116">
        <f t="shared" ref="D34:K34" si="3">SUM(D30:D32)</f>
        <v>348421</v>
      </c>
      <c r="E34" s="116">
        <f t="shared" si="3"/>
        <v>19722</v>
      </c>
      <c r="F34" s="116">
        <f t="shared" si="3"/>
        <v>285724</v>
      </c>
      <c r="G34" s="116">
        <f t="shared" si="3"/>
        <v>144975</v>
      </c>
      <c r="H34" s="116">
        <f t="shared" si="3"/>
        <v>0</v>
      </c>
      <c r="I34" s="116">
        <f t="shared" si="3"/>
        <v>83374</v>
      </c>
      <c r="J34" s="116">
        <f t="shared" si="3"/>
        <v>178772</v>
      </c>
      <c r="K34" s="116">
        <f t="shared" si="3"/>
        <v>39647</v>
      </c>
    </row>
    <row r="35" spans="1:11" ht="13.9" customHeight="1" thickTop="1" x14ac:dyDescent="0.2">
      <c r="A35" s="49"/>
    </row>
  </sheetData>
  <sheetProtection algorithmName="SHA-512" hashValue="10VvkRP1NcnpbqJJcAIf0E2ZG4si3nLaK9l128ig/nNQIYNdaqpd6iOs3gwiVutYiDnccqyx1wgtr5FWbqi+iA==" saltValue="ZaZIxLifdQ5K0c0RzJi7a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1"/>
  <sheetViews>
    <sheetView showGridLines="0" workbookViewId="0">
      <pane ySplit="3" topLeftCell="A4" activePane="bottomLeft" state="frozenSplit"/>
      <selection sqref="A1:B1"/>
      <selection pane="bottomLeft" activeCell="H29" sqref="H29"/>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76" t="s">
        <v>171</v>
      </c>
      <c r="B1" s="376"/>
      <c r="C1" s="376"/>
      <c r="D1" s="376"/>
      <c r="E1" s="376"/>
      <c r="F1" s="376"/>
      <c r="G1" s="376"/>
      <c r="H1" s="376"/>
      <c r="I1" s="376"/>
      <c r="J1" s="376"/>
      <c r="K1" s="376"/>
    </row>
    <row r="2" spans="1:11" ht="12" x14ac:dyDescent="0.2">
      <c r="A2" s="398" t="s">
        <v>199</v>
      </c>
      <c r="B2" s="398"/>
      <c r="C2" s="398"/>
      <c r="D2" s="398"/>
      <c r="E2" s="398"/>
      <c r="F2" s="398"/>
      <c r="G2" s="398"/>
      <c r="H2" s="398"/>
      <c r="I2" s="398"/>
      <c r="J2" s="398"/>
      <c r="K2" s="398"/>
    </row>
    <row r="3" spans="1:11" ht="12" x14ac:dyDescent="0.2">
      <c r="A3" s="277"/>
      <c r="B3" s="277"/>
      <c r="C3" s="277"/>
      <c r="D3" s="277"/>
      <c r="E3" s="277"/>
      <c r="F3" s="277"/>
      <c r="G3" s="277"/>
      <c r="H3" s="277"/>
      <c r="I3" s="277"/>
      <c r="J3" s="277"/>
      <c r="K3" s="277"/>
    </row>
    <row r="4" spans="1:11" s="72" customFormat="1" ht="12.2" customHeight="1" x14ac:dyDescent="0.2">
      <c r="A4" s="28"/>
      <c r="B4" s="29"/>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ht="13.5" customHeight="1" x14ac:dyDescent="0.2">
      <c r="A6" s="199" t="s">
        <v>13</v>
      </c>
      <c r="B6" s="200"/>
      <c r="C6" s="112"/>
      <c r="D6" s="112"/>
      <c r="E6" s="112"/>
      <c r="F6" s="112"/>
      <c r="G6" s="112"/>
      <c r="H6" s="112"/>
      <c r="I6" s="112"/>
      <c r="J6" s="112"/>
      <c r="K6" s="112"/>
    </row>
    <row r="7" spans="1:11" ht="13.9" customHeight="1" x14ac:dyDescent="0.2">
      <c r="A7" s="203" t="s">
        <v>21</v>
      </c>
      <c r="B7" s="204">
        <v>1000</v>
      </c>
      <c r="C7" s="122">
        <v>941112</v>
      </c>
      <c r="D7" s="122">
        <v>284260</v>
      </c>
      <c r="E7" s="122">
        <v>32459</v>
      </c>
      <c r="F7" s="122">
        <v>69858</v>
      </c>
      <c r="G7" s="122">
        <v>25614</v>
      </c>
      <c r="H7" s="122"/>
      <c r="I7" s="122">
        <v>16319</v>
      </c>
      <c r="J7" s="122">
        <v>87708</v>
      </c>
      <c r="K7" s="122">
        <v>16483</v>
      </c>
    </row>
    <row r="8" spans="1:11" ht="22.5" x14ac:dyDescent="0.2">
      <c r="A8" s="205" t="s">
        <v>172</v>
      </c>
      <c r="B8" s="204">
        <v>2000</v>
      </c>
      <c r="C8" s="122"/>
      <c r="D8" s="122"/>
      <c r="E8" s="123"/>
      <c r="F8" s="122"/>
      <c r="G8" s="122"/>
      <c r="H8" s="123"/>
      <c r="I8" s="123"/>
      <c r="J8" s="123"/>
      <c r="K8" s="123"/>
    </row>
    <row r="9" spans="1:11" ht="13.9" customHeight="1" x14ac:dyDescent="0.2">
      <c r="A9" s="205" t="s">
        <v>22</v>
      </c>
      <c r="B9" s="204">
        <v>3000</v>
      </c>
      <c r="C9" s="122">
        <v>119450</v>
      </c>
      <c r="D9" s="122">
        <v>145421</v>
      </c>
      <c r="E9" s="122"/>
      <c r="F9" s="122">
        <v>12099</v>
      </c>
      <c r="G9" s="122"/>
      <c r="H9" s="122"/>
      <c r="I9" s="122"/>
      <c r="J9" s="122"/>
      <c r="K9" s="122"/>
    </row>
    <row r="10" spans="1:11" ht="13.9" customHeight="1" x14ac:dyDescent="0.2">
      <c r="A10" s="206" t="s">
        <v>23</v>
      </c>
      <c r="B10" s="204">
        <v>4000</v>
      </c>
      <c r="C10" s="122">
        <v>76023</v>
      </c>
      <c r="D10" s="122"/>
      <c r="E10" s="124"/>
      <c r="F10" s="122"/>
      <c r="G10" s="122"/>
      <c r="H10" s="122"/>
      <c r="I10" s="124"/>
      <c r="J10" s="124"/>
      <c r="K10" s="122"/>
    </row>
    <row r="11" spans="1:11" ht="13.9" customHeight="1" thickBot="1" x14ac:dyDescent="0.25">
      <c r="A11" s="260" t="s">
        <v>122</v>
      </c>
      <c r="B11" s="173"/>
      <c r="C11" s="125">
        <f>SUM(C7:C10)</f>
        <v>1136585</v>
      </c>
      <c r="D11" s="125">
        <f>SUM(D7:D10)</f>
        <v>429681</v>
      </c>
      <c r="E11" s="125">
        <f>SUM(E7:E10)</f>
        <v>32459</v>
      </c>
      <c r="F11" s="125">
        <f>SUM(F7:F10)</f>
        <v>81957</v>
      </c>
      <c r="G11" s="125">
        <f>G7+G8+G9+G10</f>
        <v>25614</v>
      </c>
      <c r="H11" s="125">
        <f>SUM(H7:H10)</f>
        <v>0</v>
      </c>
      <c r="I11" s="125">
        <f>SUM(I7:I10)</f>
        <v>16319</v>
      </c>
      <c r="J11" s="125">
        <f>SUM(J7:J10)</f>
        <v>87708</v>
      </c>
      <c r="K11" s="125">
        <f>SUM(K7:K10)</f>
        <v>16483</v>
      </c>
    </row>
    <row r="12" spans="1:11" ht="13.5" thickTop="1" thickBot="1" x14ac:dyDescent="0.25">
      <c r="A12" s="171" t="s">
        <v>180</v>
      </c>
      <c r="B12" s="274">
        <v>3998</v>
      </c>
      <c r="C12" s="126">
        <v>476029</v>
      </c>
      <c r="D12" s="126"/>
      <c r="E12" s="126"/>
      <c r="F12" s="126"/>
      <c r="G12" s="126"/>
      <c r="H12" s="126"/>
      <c r="I12" s="127"/>
      <c r="J12" s="126"/>
      <c r="K12" s="126"/>
    </row>
    <row r="13" spans="1:11" ht="13.9" customHeight="1" thickTop="1" thickBot="1" x14ac:dyDescent="0.25">
      <c r="A13" s="259" t="s">
        <v>123</v>
      </c>
      <c r="B13" s="174"/>
      <c r="C13" s="128">
        <f t="shared" ref="C13:K13" si="0">C11+C12</f>
        <v>1612614</v>
      </c>
      <c r="D13" s="128">
        <f t="shared" si="0"/>
        <v>429681</v>
      </c>
      <c r="E13" s="128">
        <f t="shared" si="0"/>
        <v>32459</v>
      </c>
      <c r="F13" s="128">
        <f t="shared" si="0"/>
        <v>81957</v>
      </c>
      <c r="G13" s="128">
        <f t="shared" si="0"/>
        <v>25614</v>
      </c>
      <c r="H13" s="128">
        <f t="shared" si="0"/>
        <v>0</v>
      </c>
      <c r="I13" s="128">
        <f t="shared" si="0"/>
        <v>16319</v>
      </c>
      <c r="J13" s="128">
        <f t="shared" si="0"/>
        <v>87708</v>
      </c>
      <c r="K13" s="128">
        <f t="shared" si="0"/>
        <v>16483</v>
      </c>
    </row>
    <row r="14" spans="1:11" ht="13.5" customHeight="1" thickTop="1" x14ac:dyDescent="0.2">
      <c r="A14" s="201" t="s">
        <v>12</v>
      </c>
      <c r="B14" s="202"/>
      <c r="C14" s="129"/>
      <c r="D14" s="127"/>
      <c r="E14" s="127"/>
      <c r="F14" s="127"/>
      <c r="G14" s="129"/>
      <c r="H14" s="127"/>
      <c r="I14" s="127"/>
      <c r="J14" s="127"/>
      <c r="K14" s="127"/>
    </row>
    <row r="15" spans="1:11" ht="13.9" customHeight="1" x14ac:dyDescent="0.2">
      <c r="A15" s="207" t="s">
        <v>24</v>
      </c>
      <c r="B15" s="208">
        <v>1000</v>
      </c>
      <c r="C15" s="122">
        <v>707788</v>
      </c>
      <c r="D15" s="127"/>
      <c r="E15" s="127"/>
      <c r="F15" s="127"/>
      <c r="G15" s="122">
        <v>12773</v>
      </c>
      <c r="H15" s="127"/>
      <c r="I15" s="127"/>
      <c r="J15" s="127"/>
      <c r="K15" s="127"/>
    </row>
    <row r="16" spans="1:11" ht="13.9" customHeight="1" x14ac:dyDescent="0.2">
      <c r="A16" s="203" t="s">
        <v>25</v>
      </c>
      <c r="B16" s="209">
        <v>2000</v>
      </c>
      <c r="C16" s="122">
        <v>295440</v>
      </c>
      <c r="D16" s="122">
        <v>339193</v>
      </c>
      <c r="E16" s="127"/>
      <c r="F16" s="122">
        <v>147733</v>
      </c>
      <c r="G16" s="122">
        <v>23319</v>
      </c>
      <c r="H16" s="122">
        <v>71</v>
      </c>
      <c r="I16" s="127"/>
      <c r="J16" s="124">
        <v>40685</v>
      </c>
      <c r="K16" s="122">
        <v>14985</v>
      </c>
    </row>
    <row r="17" spans="1:11" ht="13.9" customHeight="1" x14ac:dyDescent="0.2">
      <c r="A17" s="205" t="s">
        <v>26</v>
      </c>
      <c r="B17" s="209">
        <v>3000</v>
      </c>
      <c r="C17" s="122">
        <v>4648</v>
      </c>
      <c r="D17" s="122"/>
      <c r="E17" s="127"/>
      <c r="F17" s="122"/>
      <c r="G17" s="122">
        <v>204</v>
      </c>
      <c r="H17" s="123"/>
      <c r="I17" s="127"/>
      <c r="J17" s="127"/>
      <c r="K17" s="127"/>
    </row>
    <row r="18" spans="1:11" ht="13.9" customHeight="1" x14ac:dyDescent="0.2">
      <c r="A18" s="206" t="s">
        <v>159</v>
      </c>
      <c r="B18" s="210">
        <v>4000</v>
      </c>
      <c r="C18" s="122">
        <v>4870</v>
      </c>
      <c r="D18" s="122"/>
      <c r="E18" s="122"/>
      <c r="F18" s="122"/>
      <c r="G18" s="122"/>
      <c r="H18" s="122"/>
      <c r="I18" s="127"/>
      <c r="J18" s="374"/>
      <c r="K18" s="122"/>
    </row>
    <row r="19" spans="1:11" ht="13.9" customHeight="1" x14ac:dyDescent="0.2">
      <c r="A19" s="206" t="s">
        <v>27</v>
      </c>
      <c r="B19" s="209">
        <v>5000</v>
      </c>
      <c r="C19" s="122"/>
      <c r="D19" s="122"/>
      <c r="E19" s="122">
        <v>28964</v>
      </c>
      <c r="F19" s="122"/>
      <c r="G19" s="122"/>
      <c r="H19" s="123"/>
      <c r="I19" s="127"/>
      <c r="J19" s="122"/>
      <c r="K19" s="122"/>
    </row>
    <row r="20" spans="1:11" ht="13.9" customHeight="1" thickBot="1" x14ac:dyDescent="0.25">
      <c r="A20" s="260" t="s">
        <v>124</v>
      </c>
      <c r="B20" s="178"/>
      <c r="C20" s="125">
        <f t="shared" ref="C20:H20" si="1">SUM(C15:C19)</f>
        <v>1012746</v>
      </c>
      <c r="D20" s="125">
        <f t="shared" si="1"/>
        <v>339193</v>
      </c>
      <c r="E20" s="125">
        <f t="shared" si="1"/>
        <v>28964</v>
      </c>
      <c r="F20" s="125">
        <f t="shared" si="1"/>
        <v>147733</v>
      </c>
      <c r="G20" s="125">
        <f t="shared" si="1"/>
        <v>36296</v>
      </c>
      <c r="H20" s="125">
        <f t="shared" si="1"/>
        <v>71</v>
      </c>
      <c r="I20" s="127"/>
      <c r="J20" s="125">
        <f>SUM(J15:J19)</f>
        <v>40685</v>
      </c>
      <c r="K20" s="125">
        <f>SUM(K15:K19)</f>
        <v>14985</v>
      </c>
    </row>
    <row r="21" spans="1:11" ht="13.5" thickTop="1" thickBot="1" x14ac:dyDescent="0.25">
      <c r="A21" s="175" t="s">
        <v>181</v>
      </c>
      <c r="B21" s="274">
        <v>4180</v>
      </c>
      <c r="C21" s="128">
        <f t="shared" ref="C21:H21" si="2">C12</f>
        <v>476029</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x14ac:dyDescent="0.25">
      <c r="A22" s="260" t="s">
        <v>125</v>
      </c>
      <c r="B22" s="179"/>
      <c r="C22" s="128">
        <f t="shared" ref="C22:H22" si="3">C20+C21</f>
        <v>1488775</v>
      </c>
      <c r="D22" s="128">
        <f t="shared" si="3"/>
        <v>339193</v>
      </c>
      <c r="E22" s="128">
        <f t="shared" si="3"/>
        <v>28964</v>
      </c>
      <c r="F22" s="128">
        <f t="shared" si="3"/>
        <v>147733</v>
      </c>
      <c r="G22" s="128">
        <f t="shared" si="3"/>
        <v>36296</v>
      </c>
      <c r="H22" s="128">
        <f t="shared" si="3"/>
        <v>71</v>
      </c>
      <c r="I22" s="131"/>
      <c r="J22" s="128">
        <f>J20+J21</f>
        <v>40685</v>
      </c>
      <c r="K22" s="128">
        <f>K20+K21</f>
        <v>14985</v>
      </c>
    </row>
    <row r="23" spans="1:11" ht="23.25" thickTop="1" x14ac:dyDescent="0.2">
      <c r="A23" s="176" t="s">
        <v>78</v>
      </c>
      <c r="B23" s="172"/>
      <c r="C23" s="132">
        <f t="shared" ref="C23:H23" si="4">C11-C20</f>
        <v>123839</v>
      </c>
      <c r="D23" s="132">
        <f t="shared" si="4"/>
        <v>90488</v>
      </c>
      <c r="E23" s="132">
        <f t="shared" si="4"/>
        <v>3495</v>
      </c>
      <c r="F23" s="132">
        <f t="shared" si="4"/>
        <v>-65776</v>
      </c>
      <c r="G23" s="132">
        <f t="shared" si="4"/>
        <v>-10682</v>
      </c>
      <c r="H23" s="132">
        <f t="shared" si="4"/>
        <v>-71</v>
      </c>
      <c r="I23" s="132">
        <f>I11</f>
        <v>16319</v>
      </c>
      <c r="J23" s="132">
        <f>J11-J20</f>
        <v>47023</v>
      </c>
      <c r="K23" s="132">
        <f>K11-K20</f>
        <v>1498</v>
      </c>
    </row>
    <row r="24" spans="1:11" ht="12.75" thickBot="1" x14ac:dyDescent="0.25">
      <c r="A24" s="211" t="s">
        <v>160</v>
      </c>
      <c r="B24" s="212">
        <v>7000</v>
      </c>
      <c r="C24" s="133"/>
      <c r="D24" s="133"/>
      <c r="E24" s="133"/>
      <c r="F24" s="133"/>
      <c r="G24" s="133"/>
      <c r="H24" s="133"/>
      <c r="I24" s="133"/>
      <c r="J24" s="133"/>
      <c r="K24" s="133"/>
    </row>
    <row r="25" spans="1:11" ht="13.9" customHeight="1" thickTop="1" thickBot="1" x14ac:dyDescent="0.25">
      <c r="A25" s="213" t="s">
        <v>161</v>
      </c>
      <c r="B25" s="214">
        <v>8000</v>
      </c>
      <c r="C25" s="134"/>
      <c r="D25" s="134"/>
      <c r="E25" s="134"/>
      <c r="F25" s="134"/>
      <c r="G25" s="135"/>
      <c r="H25" s="134"/>
      <c r="I25" s="135"/>
      <c r="J25" s="134"/>
      <c r="K25" s="134"/>
    </row>
    <row r="26" spans="1:11" ht="15.75" thickTop="1" thickBot="1" x14ac:dyDescent="0.25">
      <c r="A26" s="275" t="s">
        <v>162</v>
      </c>
      <c r="B26" s="180"/>
      <c r="C26" s="136">
        <f t="shared" ref="C26:K26" si="5">C24-C25</f>
        <v>0</v>
      </c>
      <c r="D26" s="136">
        <f t="shared" si="5"/>
        <v>0</v>
      </c>
      <c r="E26" s="136">
        <f t="shared" si="5"/>
        <v>0</v>
      </c>
      <c r="F26" s="136">
        <f t="shared" si="5"/>
        <v>0</v>
      </c>
      <c r="G26" s="136">
        <f t="shared" si="5"/>
        <v>0</v>
      </c>
      <c r="H26" s="136">
        <f t="shared" si="5"/>
        <v>0</v>
      </c>
      <c r="I26" s="136">
        <f t="shared" si="5"/>
        <v>0</v>
      </c>
      <c r="J26" s="136">
        <f t="shared" si="5"/>
        <v>0</v>
      </c>
      <c r="K26" s="136">
        <f t="shared" si="5"/>
        <v>0</v>
      </c>
    </row>
    <row r="27" spans="1:11" ht="37.5" customHeight="1" thickTop="1" thickBot="1" x14ac:dyDescent="0.25">
      <c r="A27" s="399" t="s">
        <v>163</v>
      </c>
      <c r="B27" s="400"/>
      <c r="C27" s="190">
        <f t="shared" ref="C27:K27" si="6">C23+C26</f>
        <v>123839</v>
      </c>
      <c r="D27" s="190">
        <f t="shared" si="6"/>
        <v>90488</v>
      </c>
      <c r="E27" s="190">
        <f t="shared" si="6"/>
        <v>3495</v>
      </c>
      <c r="F27" s="190">
        <f t="shared" si="6"/>
        <v>-65776</v>
      </c>
      <c r="G27" s="190">
        <f t="shared" si="6"/>
        <v>-10682</v>
      </c>
      <c r="H27" s="190">
        <f t="shared" si="6"/>
        <v>-71</v>
      </c>
      <c r="I27" s="190">
        <f t="shared" si="6"/>
        <v>16319</v>
      </c>
      <c r="J27" s="190">
        <f t="shared" si="6"/>
        <v>47023</v>
      </c>
      <c r="K27" s="190">
        <f t="shared" si="6"/>
        <v>1498</v>
      </c>
    </row>
    <row r="28" spans="1:11" ht="12.75" thickTop="1" x14ac:dyDescent="0.2">
      <c r="A28" s="284" t="s">
        <v>200</v>
      </c>
      <c r="B28" s="177"/>
      <c r="C28" s="126">
        <v>1087221</v>
      </c>
      <c r="D28" s="126">
        <v>257933</v>
      </c>
      <c r="E28" s="126">
        <v>16227</v>
      </c>
      <c r="F28" s="126">
        <v>351500</v>
      </c>
      <c r="G28" s="126">
        <v>155657</v>
      </c>
      <c r="H28" s="126">
        <v>71</v>
      </c>
      <c r="I28" s="126">
        <v>67055</v>
      </c>
      <c r="J28" s="126">
        <v>131749</v>
      </c>
      <c r="K28" s="126">
        <v>38149</v>
      </c>
    </row>
    <row r="29" spans="1:11" ht="22.5" x14ac:dyDescent="0.2">
      <c r="A29" s="276" t="s">
        <v>49</v>
      </c>
      <c r="B29" s="48"/>
      <c r="C29" s="122"/>
      <c r="D29" s="122"/>
      <c r="E29" s="122"/>
      <c r="F29" s="122"/>
      <c r="G29" s="122"/>
      <c r="H29" s="122"/>
      <c r="I29" s="122"/>
      <c r="J29" s="122"/>
      <c r="K29" s="122"/>
    </row>
    <row r="30" spans="1:11" ht="13.9" customHeight="1" thickBot="1" x14ac:dyDescent="0.25">
      <c r="A30" s="181" t="s">
        <v>201</v>
      </c>
      <c r="B30" s="182"/>
      <c r="C30" s="137">
        <f t="shared" ref="C30:K30" si="7">SUM(C27:C29)</f>
        <v>1211060</v>
      </c>
      <c r="D30" s="137">
        <f t="shared" si="7"/>
        <v>348421</v>
      </c>
      <c r="E30" s="137">
        <f t="shared" si="7"/>
        <v>19722</v>
      </c>
      <c r="F30" s="137">
        <f t="shared" si="7"/>
        <v>285724</v>
      </c>
      <c r="G30" s="137">
        <f t="shared" si="7"/>
        <v>144975</v>
      </c>
      <c r="H30" s="137">
        <f t="shared" si="7"/>
        <v>0</v>
      </c>
      <c r="I30" s="137">
        <f t="shared" si="7"/>
        <v>83374</v>
      </c>
      <c r="J30" s="137">
        <f t="shared" si="7"/>
        <v>178772</v>
      </c>
      <c r="K30" s="137">
        <f t="shared" si="7"/>
        <v>39647</v>
      </c>
    </row>
    <row r="31" spans="1:11" ht="13.9" customHeight="1" thickTop="1" x14ac:dyDescent="0.2">
      <c r="A31" s="49"/>
    </row>
  </sheetData>
  <sheetProtection algorithmName="SHA-512" hashValue="XSLUxNX4sAds6ADKMyFc09VvnUeuELkm92Z+k/JJuwcnKX2+IRVLWV+T0dFDIPYFY4dKklQiy2AFEaAya+IJCA==" saltValue="lxQGByB8UiXjsATocRLcv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71"/>
  <sheetViews>
    <sheetView showGridLines="0" workbookViewId="0">
      <selection activeCell="M9" sqref="M9"/>
    </sheetView>
  </sheetViews>
  <sheetFormatPr defaultRowHeight="12.75" x14ac:dyDescent="0.2"/>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x14ac:dyDescent="0.2">
      <c r="A1" s="398" t="s">
        <v>203</v>
      </c>
      <c r="B1" s="401"/>
      <c r="C1" s="402"/>
      <c r="D1" s="402"/>
      <c r="E1" s="402"/>
      <c r="F1" s="402"/>
      <c r="G1" s="402"/>
      <c r="H1" s="402"/>
      <c r="I1" s="402"/>
      <c r="J1" s="402"/>
      <c r="K1" s="402"/>
      <c r="L1" s="403"/>
      <c r="M1" s="403"/>
    </row>
    <row r="2" spans="1:13" s="93" customFormat="1" ht="24" customHeight="1" x14ac:dyDescent="0.2">
      <c r="A2" s="150"/>
    </row>
    <row r="3" spans="1:13" s="279" customFormat="1" x14ac:dyDescent="0.2">
      <c r="B3" s="236" t="s">
        <v>113</v>
      </c>
    </row>
    <row r="4" spans="1:13" ht="9.75" customHeight="1" x14ac:dyDescent="0.2"/>
    <row r="5" spans="1:13" ht="23.1" customHeight="1" x14ac:dyDescent="0.2">
      <c r="B5" s="409" t="s">
        <v>202</v>
      </c>
      <c r="C5" s="413"/>
      <c r="D5" s="413"/>
      <c r="E5" s="413"/>
      <c r="F5" s="413"/>
      <c r="G5" s="413"/>
      <c r="H5" s="413"/>
      <c r="I5" s="413"/>
      <c r="J5" s="413"/>
      <c r="K5" s="413"/>
      <c r="L5" s="413"/>
    </row>
    <row r="6" spans="1:13" ht="17.100000000000001" customHeight="1" x14ac:dyDescent="0.2">
      <c r="B6" s="407" t="str">
        <f>'ASA1'!C9</f>
        <v>AKIN COM. CONS. SCHOOL DISTRICT#91</v>
      </c>
      <c r="C6" s="407"/>
      <c r="D6" s="95"/>
      <c r="E6" s="412" t="s">
        <v>334</v>
      </c>
      <c r="F6" s="412"/>
      <c r="G6" s="412"/>
      <c r="H6" s="96"/>
      <c r="I6" s="154" t="s">
        <v>335</v>
      </c>
      <c r="J6" s="96"/>
      <c r="K6" s="408" t="s">
        <v>333</v>
      </c>
      <c r="L6" s="408"/>
    </row>
    <row r="7" spans="1:13" ht="17.100000000000001" customHeight="1" x14ac:dyDescent="0.2">
      <c r="B7" s="97" t="s">
        <v>82</v>
      </c>
      <c r="C7" s="95"/>
      <c r="D7" s="95"/>
      <c r="E7" s="410" t="s">
        <v>83</v>
      </c>
      <c r="F7" s="411"/>
      <c r="G7" s="411"/>
      <c r="H7" s="95"/>
      <c r="I7" s="98" t="s">
        <v>84</v>
      </c>
      <c r="J7" s="95"/>
      <c r="K7" s="410" t="s">
        <v>85</v>
      </c>
      <c r="L7" s="411"/>
    </row>
    <row r="8" spans="1:13" x14ac:dyDescent="0.2">
      <c r="B8" s="409" t="s">
        <v>204</v>
      </c>
      <c r="C8" s="409"/>
      <c r="D8" s="409"/>
      <c r="E8" s="409"/>
      <c r="F8" s="409"/>
      <c r="G8" s="409"/>
      <c r="H8" s="409"/>
      <c r="I8" s="409"/>
      <c r="J8" s="409"/>
      <c r="K8" s="409"/>
      <c r="L8" s="409"/>
    </row>
    <row r="9" spans="1:13" ht="6" customHeight="1" x14ac:dyDescent="0.2">
      <c r="B9" s="99"/>
      <c r="C9" s="99"/>
    </row>
    <row r="10" spans="1:13" s="18" customFormat="1" ht="11.25" x14ac:dyDescent="0.2">
      <c r="B10" s="100" t="s">
        <v>92</v>
      </c>
      <c r="C10" s="101"/>
    </row>
    <row r="11" spans="1:13" ht="6" customHeight="1" x14ac:dyDescent="0.2">
      <c r="B11" s="102"/>
      <c r="C11" s="102"/>
    </row>
    <row r="12" spans="1:13" x14ac:dyDescent="0.2">
      <c r="B12" s="301" t="s">
        <v>205</v>
      </c>
      <c r="C12" s="102"/>
    </row>
    <row r="13" spans="1:13" s="18" customFormat="1" ht="33.75" x14ac:dyDescent="0.2">
      <c r="B13" s="103"/>
      <c r="C13" s="104"/>
      <c r="D13" s="104"/>
      <c r="E13" s="105" t="s">
        <v>10</v>
      </c>
      <c r="F13" s="105" t="s">
        <v>50</v>
      </c>
      <c r="G13" s="105" t="s">
        <v>27</v>
      </c>
      <c r="H13" s="105" t="s">
        <v>11</v>
      </c>
      <c r="I13" s="105" t="s">
        <v>81</v>
      </c>
      <c r="J13" s="105" t="s">
        <v>142</v>
      </c>
      <c r="K13" s="105" t="s">
        <v>41</v>
      </c>
      <c r="L13" s="105" t="s">
        <v>143</v>
      </c>
      <c r="M13" s="105" t="s">
        <v>42</v>
      </c>
    </row>
    <row r="14" spans="1:13" s="18" customFormat="1" ht="12" x14ac:dyDescent="0.2">
      <c r="B14" s="215" t="s">
        <v>21</v>
      </c>
      <c r="C14" s="216"/>
      <c r="D14" s="217">
        <v>1000</v>
      </c>
      <c r="E14" s="145">
        <f>('ASA3'!C7)</f>
        <v>941112</v>
      </c>
      <c r="F14" s="145">
        <f>('ASA3'!D7)</f>
        <v>284260</v>
      </c>
      <c r="G14" s="145">
        <f>('ASA3'!E7)</f>
        <v>32459</v>
      </c>
      <c r="H14" s="145">
        <f>('ASA3'!F7)</f>
        <v>69858</v>
      </c>
      <c r="I14" s="145">
        <f>('ASA3'!G7)</f>
        <v>25614</v>
      </c>
      <c r="J14" s="145">
        <f>('ASA3'!H7)</f>
        <v>0</v>
      </c>
      <c r="K14" s="145">
        <f>('ASA3'!I7)</f>
        <v>16319</v>
      </c>
      <c r="L14" s="145">
        <f>('ASA3'!J7)</f>
        <v>87708</v>
      </c>
      <c r="M14" s="145">
        <f>('ASA3'!K7)</f>
        <v>16483</v>
      </c>
    </row>
    <row r="15" spans="1:13" s="18" customFormat="1" ht="21.75" customHeight="1" x14ac:dyDescent="0.2">
      <c r="B15" s="414" t="s">
        <v>164</v>
      </c>
      <c r="C15" s="387"/>
      <c r="D15" s="217">
        <v>2000</v>
      </c>
      <c r="E15" s="145">
        <f>('ASA3'!C8)</f>
        <v>0</v>
      </c>
      <c r="F15" s="145">
        <f>('ASA3'!D8)</f>
        <v>0</v>
      </c>
      <c r="G15" s="291"/>
      <c r="H15" s="145">
        <f>('ASA3'!F8)</f>
        <v>0</v>
      </c>
      <c r="I15" s="145">
        <f>('ASA3'!G8)</f>
        <v>0</v>
      </c>
      <c r="J15" s="291"/>
      <c r="K15" s="291"/>
      <c r="L15" s="291"/>
      <c r="M15" s="291"/>
    </row>
    <row r="16" spans="1:13" s="18" customFormat="1" ht="12" x14ac:dyDescent="0.2">
      <c r="B16" s="215" t="s">
        <v>22</v>
      </c>
      <c r="C16" s="216"/>
      <c r="D16" s="217">
        <v>3000</v>
      </c>
      <c r="E16" s="145">
        <f>('ASA3'!C9)</f>
        <v>119450</v>
      </c>
      <c r="F16" s="145">
        <f>('ASA3'!D9)</f>
        <v>145421</v>
      </c>
      <c r="G16" s="145">
        <f>('ASA3'!E9)</f>
        <v>0</v>
      </c>
      <c r="H16" s="145">
        <f>('ASA3'!F9)</f>
        <v>12099</v>
      </c>
      <c r="I16" s="145">
        <f>('ASA3'!G9)</f>
        <v>0</v>
      </c>
      <c r="J16" s="145">
        <f>('ASA3'!H9)</f>
        <v>0</v>
      </c>
      <c r="K16" s="145">
        <f>('ASA3'!I9)</f>
        <v>0</v>
      </c>
      <c r="L16" s="145">
        <f>('ASA3'!J9)</f>
        <v>0</v>
      </c>
      <c r="M16" s="145">
        <f>('ASA3'!K9)</f>
        <v>0</v>
      </c>
    </row>
    <row r="17" spans="2:13" s="18" customFormat="1" ht="12" x14ac:dyDescent="0.2">
      <c r="B17" s="215" t="s">
        <v>23</v>
      </c>
      <c r="C17" s="216"/>
      <c r="D17" s="217">
        <v>4000</v>
      </c>
      <c r="E17" s="145">
        <f>('ASA3'!C10)</f>
        <v>76023</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122</v>
      </c>
      <c r="C18" s="186"/>
      <c r="D18" s="187"/>
      <c r="E18" s="145">
        <f>('ASA3'!C11)</f>
        <v>1136585</v>
      </c>
      <c r="F18" s="145">
        <f>('ASA3'!D11)</f>
        <v>429681</v>
      </c>
      <c r="G18" s="145">
        <f>('ASA3'!E11)</f>
        <v>32459</v>
      </c>
      <c r="H18" s="145">
        <f>('ASA3'!F11)</f>
        <v>81957</v>
      </c>
      <c r="I18" s="145">
        <f>('ASA3'!G11)</f>
        <v>25614</v>
      </c>
      <c r="J18" s="145">
        <f>('ASA3'!H11)</f>
        <v>0</v>
      </c>
      <c r="K18" s="145">
        <f>('ASA3'!I11)</f>
        <v>16319</v>
      </c>
      <c r="L18" s="145">
        <f>('ASA3'!J11)</f>
        <v>87708</v>
      </c>
      <c r="M18" s="145">
        <f>('ASA3'!K11)</f>
        <v>16483</v>
      </c>
    </row>
    <row r="19" spans="2:13" s="18" customFormat="1" ht="15" customHeight="1" thickTop="1" thickBot="1" x14ac:dyDescent="0.25">
      <c r="B19" s="404" t="s">
        <v>124</v>
      </c>
      <c r="C19" s="405"/>
      <c r="D19" s="406"/>
      <c r="E19" s="292">
        <f>'ASA3'!C20</f>
        <v>1012746</v>
      </c>
      <c r="F19" s="292">
        <f>'ASA3'!D20</f>
        <v>339193</v>
      </c>
      <c r="G19" s="292">
        <f>'ASA3'!E20</f>
        <v>28964</v>
      </c>
      <c r="H19" s="292">
        <f>'ASA3'!F20</f>
        <v>147733</v>
      </c>
      <c r="I19" s="292">
        <f>'ASA3'!G20</f>
        <v>36296</v>
      </c>
      <c r="J19" s="292">
        <f>'ASA3'!H20</f>
        <v>71</v>
      </c>
      <c r="K19" s="293"/>
      <c r="L19" s="292">
        <f>'ASA3'!J20</f>
        <v>40685</v>
      </c>
      <c r="M19" s="292">
        <f>'ASA3'!K20</f>
        <v>14985</v>
      </c>
    </row>
    <row r="20" spans="2:13" s="18" customFormat="1" thickTop="1" x14ac:dyDescent="0.2">
      <c r="B20" s="183" t="s">
        <v>165</v>
      </c>
      <c r="C20" s="184"/>
      <c r="D20" s="106"/>
      <c r="E20" s="146">
        <f>'ASA3'!C26</f>
        <v>0</v>
      </c>
      <c r="F20" s="146">
        <f>'ASA3'!D26</f>
        <v>0</v>
      </c>
      <c r="G20" s="146">
        <f>'ASA3'!E26</f>
        <v>0</v>
      </c>
      <c r="H20" s="146">
        <f>'ASA3'!F26</f>
        <v>0</v>
      </c>
      <c r="I20" s="146">
        <f>'ASA3'!G26</f>
        <v>0</v>
      </c>
      <c r="J20" s="146">
        <f>'ASA3'!H26</f>
        <v>0</v>
      </c>
      <c r="K20" s="146">
        <f>'ASA3'!I26</f>
        <v>0</v>
      </c>
      <c r="L20" s="146">
        <f>'ASA3'!J26</f>
        <v>0</v>
      </c>
      <c r="M20" s="146">
        <f>'ASA3'!K26</f>
        <v>0</v>
      </c>
    </row>
    <row r="21" spans="2:13" s="18" customFormat="1" ht="13.5" customHeight="1" thickBot="1" x14ac:dyDescent="0.25">
      <c r="B21" s="189" t="str">
        <f>'ASA3'!A28</f>
        <v>Beginning Fund Balances - July 1, 2017</v>
      </c>
      <c r="C21" s="186"/>
      <c r="D21" s="187"/>
      <c r="E21" s="147">
        <f>'ASA3'!C28</f>
        <v>1087221</v>
      </c>
      <c r="F21" s="147">
        <f>'ASA3'!D28</f>
        <v>257933</v>
      </c>
      <c r="G21" s="147">
        <f>'ASA3'!E28</f>
        <v>16227</v>
      </c>
      <c r="H21" s="147">
        <f>'ASA3'!F28</f>
        <v>351500</v>
      </c>
      <c r="I21" s="147">
        <f>'ASA3'!G28</f>
        <v>155657</v>
      </c>
      <c r="J21" s="147">
        <f>'ASA3'!H28</f>
        <v>71</v>
      </c>
      <c r="K21" s="147">
        <f>'ASA3'!I28</f>
        <v>67055</v>
      </c>
      <c r="L21" s="147">
        <f>'ASA3'!J28</f>
        <v>131749</v>
      </c>
      <c r="M21" s="147">
        <f>'ASA3'!K28</f>
        <v>38149</v>
      </c>
    </row>
    <row r="22" spans="2:13" s="18" customFormat="1" thickTop="1" x14ac:dyDescent="0.2">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2018</v>
      </c>
      <c r="C23" s="186"/>
      <c r="D23" s="187"/>
      <c r="E23" s="148">
        <f>SUM(E18,E20,E21,E22)-E19</f>
        <v>1211060</v>
      </c>
      <c r="F23" s="148">
        <f>'ASA3'!D30</f>
        <v>348421</v>
      </c>
      <c r="G23" s="148">
        <f>'ASA3'!E30</f>
        <v>19722</v>
      </c>
      <c r="H23" s="148">
        <f>'ASA3'!F30</f>
        <v>285724</v>
      </c>
      <c r="I23" s="148">
        <f>'ASA3'!G30</f>
        <v>144975</v>
      </c>
      <c r="J23" s="148">
        <f>'ASA3'!H30</f>
        <v>0</v>
      </c>
      <c r="K23" s="148">
        <f>'ASA3'!I30</f>
        <v>83374</v>
      </c>
      <c r="L23" s="148">
        <f>'ASA3'!J30</f>
        <v>178772</v>
      </c>
      <c r="M23" s="148">
        <f>'ASA3'!K30</f>
        <v>39647</v>
      </c>
    </row>
    <row r="24" spans="2:13" s="18" customFormat="1" ht="12" thickTop="1" x14ac:dyDescent="0.2">
      <c r="B24" s="8"/>
      <c r="C24" s="107"/>
      <c r="D24" s="108"/>
      <c r="E24" s="108"/>
      <c r="F24" s="108"/>
      <c r="G24" s="108"/>
      <c r="H24" s="108"/>
      <c r="I24" s="108"/>
      <c r="J24" s="108"/>
      <c r="K24" s="108"/>
      <c r="L24" s="108"/>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9"/>
    </row>
    <row r="44" spans="1:15" s="110" customFormat="1" x14ac:dyDescent="0.2">
      <c r="N44" s="94"/>
      <c r="O44" s="94"/>
    </row>
    <row r="45" spans="1:15" s="18" customFormat="1" x14ac:dyDescent="0.2">
      <c r="B45" s="192"/>
      <c r="N45" s="94"/>
      <c r="O45" s="94"/>
    </row>
    <row r="46" spans="1:15" s="18" customFormat="1" ht="12.2" customHeight="1" x14ac:dyDescent="0.2">
      <c r="N46" s="94"/>
      <c r="O46" s="94"/>
    </row>
    <row r="47" spans="1:15" s="18" customFormat="1" ht="12.2" customHeight="1" x14ac:dyDescent="0.2">
      <c r="N47" s="94"/>
      <c r="O47" s="94"/>
    </row>
    <row r="48" spans="1:15" s="18" customFormat="1" ht="12.2" customHeight="1" x14ac:dyDescent="0.2">
      <c r="N48" s="94"/>
      <c r="O48" s="94"/>
    </row>
    <row r="49" spans="1:15" s="18" customFormat="1" ht="12.2" customHeight="1" x14ac:dyDescent="0.2">
      <c r="N49" s="94"/>
      <c r="O49" s="94"/>
    </row>
    <row r="50" spans="1:15" s="18" customFormat="1" ht="12.2" customHeight="1" x14ac:dyDescent="0.2">
      <c r="N50" s="94"/>
      <c r="O50" s="94"/>
    </row>
    <row r="51" spans="1:15" s="18" customFormat="1" ht="12.2" customHeight="1" x14ac:dyDescent="0.2">
      <c r="N51" s="94"/>
      <c r="O51" s="94"/>
    </row>
    <row r="52" spans="1:15" s="18" customFormat="1" ht="12.2" customHeight="1" x14ac:dyDescent="0.2">
      <c r="N52" s="94"/>
      <c r="O52" s="94"/>
    </row>
    <row r="53" spans="1:15" s="18" customFormat="1" ht="12.2" customHeight="1" x14ac:dyDescent="0.2">
      <c r="N53" s="94"/>
      <c r="O53" s="94"/>
    </row>
    <row r="54" spans="1:15" s="18" customFormat="1" ht="12.2" customHeight="1" x14ac:dyDescent="0.2">
      <c r="N54" s="94"/>
      <c r="O54" s="94"/>
    </row>
    <row r="55" spans="1:15" s="18" customFormat="1" ht="12.2" customHeight="1" x14ac:dyDescent="0.2">
      <c r="N55" s="94"/>
      <c r="O55" s="94"/>
    </row>
    <row r="56" spans="1:15" s="18" customFormat="1" ht="12.2" customHeight="1" x14ac:dyDescent="0.2">
      <c r="N56" s="94"/>
      <c r="O56" s="94"/>
    </row>
    <row r="57" spans="1:15" s="18" customFormat="1" ht="12.2" customHeight="1" x14ac:dyDescent="0.2">
      <c r="A57" s="111"/>
      <c r="N57" s="94"/>
      <c r="O57" s="94"/>
    </row>
    <row r="58" spans="1:15" ht="3.75" customHeight="1" x14ac:dyDescent="0.2"/>
    <row r="60" spans="1:15" x14ac:dyDescent="0.2">
      <c r="N60" s="109"/>
    </row>
    <row r="61" spans="1:15" x14ac:dyDescent="0.2">
      <c r="N61" s="109"/>
    </row>
    <row r="62" spans="1:15" x14ac:dyDescent="0.2">
      <c r="N62" s="109"/>
    </row>
    <row r="63" spans="1:15" x14ac:dyDescent="0.2">
      <c r="N63" s="109"/>
    </row>
    <row r="64" spans="1:15" x14ac:dyDescent="0.2">
      <c r="N64" s="109"/>
    </row>
    <row r="65" spans="14:14" x14ac:dyDescent="0.2">
      <c r="N65" s="109"/>
    </row>
    <row r="66" spans="14:14" x14ac:dyDescent="0.2">
      <c r="N66" s="109"/>
    </row>
    <row r="67" spans="14:14" x14ac:dyDescent="0.2">
      <c r="N67" s="109"/>
    </row>
    <row r="68" spans="14:14" x14ac:dyDescent="0.2">
      <c r="N68" s="109"/>
    </row>
    <row r="69" spans="14:14" x14ac:dyDescent="0.2">
      <c r="N69" s="109"/>
    </row>
    <row r="70" spans="14:14" x14ac:dyDescent="0.2">
      <c r="N70" s="109"/>
    </row>
    <row r="71" spans="14:14" x14ac:dyDescent="0.2">
      <c r="N71" s="109"/>
    </row>
  </sheetData>
  <sheetProtection algorithmName="SHA-512" hashValue="yqPggz7opZMxMKOzzCQHzzhCV7CfXsGdVitbdADnhzH9BTBIf0ePaV9kndDd4Qbnoi1GfYWvJaDEzdiHb4wmsw==" saltValue="Wjza7irq1/C8eG6y++Hu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
  <sheetViews>
    <sheetView showGridLines="0" topLeftCell="A7" zoomScaleNormal="100" workbookViewId="0">
      <selection activeCell="C37" sqref="C37"/>
    </sheetView>
  </sheetViews>
  <sheetFormatPr defaultRowHeight="12.75" x14ac:dyDescent="0.2"/>
  <cols>
    <col min="1" max="1" width="3.140625" customWidth="1"/>
    <col min="2" max="6" width="30.7109375" customWidth="1"/>
    <col min="7" max="7" width="6" customWidth="1"/>
  </cols>
  <sheetData>
    <row r="1" spans="1:7" x14ac:dyDescent="0.2">
      <c r="A1" s="419" t="s">
        <v>173</v>
      </c>
      <c r="B1" s="419"/>
      <c r="C1" s="419"/>
      <c r="D1" s="419"/>
      <c r="E1" s="419"/>
      <c r="F1" s="419"/>
      <c r="G1" s="419"/>
    </row>
    <row r="2" spans="1:7" x14ac:dyDescent="0.2">
      <c r="A2" s="311"/>
      <c r="B2" s="311"/>
      <c r="C2" s="311"/>
      <c r="D2" s="311"/>
      <c r="E2" s="311"/>
      <c r="F2" s="311"/>
      <c r="G2" s="311"/>
    </row>
    <row r="3" spans="1:7" x14ac:dyDescent="0.2">
      <c r="A3" s="303"/>
      <c r="B3" s="312" t="s">
        <v>109</v>
      </c>
      <c r="C3" s="303"/>
      <c r="D3" s="303"/>
      <c r="E3" s="303"/>
      <c r="F3" s="313"/>
      <c r="G3" s="303"/>
    </row>
    <row r="4" spans="1:7" x14ac:dyDescent="0.2">
      <c r="A4" s="303"/>
      <c r="B4" s="312" t="s">
        <v>110</v>
      </c>
      <c r="C4" s="303"/>
      <c r="D4" s="303"/>
      <c r="E4" s="303"/>
      <c r="F4" s="313"/>
      <c r="G4" s="303"/>
    </row>
    <row r="5" spans="1:7" x14ac:dyDescent="0.2">
      <c r="A5" s="303"/>
      <c r="B5" s="314"/>
      <c r="C5" s="303"/>
      <c r="D5" s="303"/>
      <c r="E5" s="303"/>
      <c r="F5" s="313"/>
      <c r="G5" s="303"/>
    </row>
    <row r="6" spans="1:7" x14ac:dyDescent="0.2">
      <c r="A6" s="315"/>
      <c r="B6" s="316">
        <v>0</v>
      </c>
      <c r="C6" s="315"/>
      <c r="D6" s="315"/>
      <c r="E6" s="315"/>
      <c r="F6" s="317"/>
      <c r="G6" s="315"/>
    </row>
    <row r="7" spans="1:7" x14ac:dyDescent="0.2">
      <c r="A7" s="315"/>
      <c r="B7" s="318">
        <v>0</v>
      </c>
      <c r="C7" s="315"/>
      <c r="D7" s="315"/>
      <c r="E7" s="315"/>
      <c r="F7" s="317"/>
      <c r="G7" s="315"/>
    </row>
    <row r="8" spans="1:7" x14ac:dyDescent="0.2">
      <c r="A8" s="303"/>
      <c r="B8" s="314"/>
      <c r="C8" s="303"/>
      <c r="D8" s="303"/>
      <c r="E8" s="303"/>
      <c r="F8" s="313"/>
      <c r="G8" s="303"/>
    </row>
    <row r="9" spans="1:7" ht="13.5" thickBot="1" x14ac:dyDescent="0.25">
      <c r="A9" s="303"/>
      <c r="B9" s="415" t="s">
        <v>2</v>
      </c>
      <c r="C9" s="416"/>
      <c r="D9" s="416"/>
      <c r="E9" s="416"/>
      <c r="F9" s="416"/>
      <c r="G9" s="313"/>
    </row>
    <row r="10" spans="1:7" x14ac:dyDescent="0.2">
      <c r="A10" s="303"/>
      <c r="B10" s="319"/>
      <c r="C10" s="320"/>
      <c r="D10" s="321"/>
      <c r="E10" s="322"/>
      <c r="F10" s="321"/>
      <c r="G10" s="303"/>
    </row>
    <row r="11" spans="1:7" ht="13.5" thickBot="1" x14ac:dyDescent="0.25">
      <c r="A11" s="303"/>
      <c r="B11" s="323"/>
      <c r="C11" s="324"/>
      <c r="D11" s="325"/>
      <c r="E11" s="326"/>
      <c r="F11" s="327"/>
      <c r="G11" s="303"/>
    </row>
    <row r="12" spans="1:7" x14ac:dyDescent="0.2">
      <c r="A12" s="303"/>
      <c r="B12" s="328" t="s">
        <v>75</v>
      </c>
      <c r="C12" s="329" t="s">
        <v>9</v>
      </c>
      <c r="D12" s="330" t="s">
        <v>93</v>
      </c>
      <c r="E12" s="330" t="s">
        <v>94</v>
      </c>
      <c r="F12" s="331" t="s">
        <v>76</v>
      </c>
      <c r="G12" s="303"/>
    </row>
    <row r="13" spans="1:7" x14ac:dyDescent="0.2">
      <c r="A13" s="303"/>
      <c r="B13" s="332" t="s">
        <v>332</v>
      </c>
      <c r="C13" s="333"/>
      <c r="D13" s="334" t="s">
        <v>241</v>
      </c>
      <c r="E13" s="334"/>
      <c r="F13" s="334" t="s">
        <v>248</v>
      </c>
      <c r="G13" s="303"/>
    </row>
    <row r="14" spans="1:7" x14ac:dyDescent="0.2">
      <c r="A14" s="303"/>
      <c r="B14" s="335" t="s">
        <v>230</v>
      </c>
      <c r="C14" s="336" t="s">
        <v>238</v>
      </c>
      <c r="D14" s="334" t="s">
        <v>242</v>
      </c>
      <c r="E14" s="334"/>
      <c r="F14" s="334"/>
      <c r="G14" s="303"/>
    </row>
    <row r="15" spans="1:7" x14ac:dyDescent="0.2">
      <c r="A15" s="303"/>
      <c r="B15" s="335" t="s">
        <v>231</v>
      </c>
      <c r="C15" s="336" t="s">
        <v>239</v>
      </c>
      <c r="D15" s="334" t="s">
        <v>243</v>
      </c>
      <c r="E15" s="334"/>
      <c r="F15" s="334"/>
      <c r="G15" s="303"/>
    </row>
    <row r="16" spans="1:7" x14ac:dyDescent="0.2">
      <c r="A16" s="303"/>
      <c r="B16" s="335" t="s">
        <v>232</v>
      </c>
      <c r="C16" s="336" t="s">
        <v>240</v>
      </c>
      <c r="D16" s="334" t="s">
        <v>244</v>
      </c>
      <c r="E16" s="334"/>
      <c r="F16" s="334"/>
      <c r="G16" s="303"/>
    </row>
    <row r="17" spans="2:6" x14ac:dyDescent="0.2">
      <c r="B17" s="335" t="s">
        <v>233</v>
      </c>
      <c r="C17" s="336"/>
      <c r="D17" s="334" t="s">
        <v>245</v>
      </c>
      <c r="E17" s="334"/>
      <c r="F17" s="334"/>
    </row>
    <row r="18" spans="2:6" x14ac:dyDescent="0.2">
      <c r="B18" s="335" t="s">
        <v>234</v>
      </c>
      <c r="C18" s="336"/>
      <c r="D18" s="334" t="s">
        <v>246</v>
      </c>
      <c r="E18" s="334"/>
      <c r="F18" s="334"/>
    </row>
    <row r="19" spans="2:6" x14ac:dyDescent="0.2">
      <c r="B19" s="335" t="s">
        <v>235</v>
      </c>
      <c r="C19" s="336"/>
      <c r="D19" s="334" t="s">
        <v>247</v>
      </c>
      <c r="E19" s="334"/>
      <c r="F19" s="334"/>
    </row>
    <row r="20" spans="2:6" x14ac:dyDescent="0.2">
      <c r="B20" s="335" t="s">
        <v>236</v>
      </c>
      <c r="C20" s="336"/>
      <c r="D20" s="334"/>
      <c r="E20" s="334"/>
      <c r="F20" s="334"/>
    </row>
    <row r="21" spans="2:6" x14ac:dyDescent="0.2">
      <c r="B21" s="335" t="s">
        <v>237</v>
      </c>
      <c r="C21" s="336"/>
      <c r="D21" s="334"/>
      <c r="E21" s="334"/>
      <c r="F21" s="334"/>
    </row>
    <row r="22" spans="2:6" x14ac:dyDescent="0.2">
      <c r="B22" s="337"/>
      <c r="C22" s="333"/>
      <c r="D22" s="334"/>
      <c r="E22" s="334"/>
      <c r="F22" s="334"/>
    </row>
    <row r="23" spans="2:6" x14ac:dyDescent="0.2">
      <c r="B23" s="338"/>
      <c r="C23" s="339"/>
      <c r="D23" s="334"/>
      <c r="E23" s="334"/>
      <c r="F23" s="334"/>
    </row>
    <row r="24" spans="2:6" x14ac:dyDescent="0.2">
      <c r="B24" s="337"/>
      <c r="C24" s="333"/>
      <c r="D24" s="334"/>
      <c r="E24" s="334"/>
      <c r="F24" s="334"/>
    </row>
    <row r="25" spans="2:6" x14ac:dyDescent="0.2">
      <c r="B25" s="340"/>
      <c r="C25" s="341"/>
      <c r="D25" s="334"/>
      <c r="E25" s="334"/>
      <c r="F25" s="334"/>
    </row>
    <row r="26" spans="2:6" x14ac:dyDescent="0.2">
      <c r="B26" s="340"/>
      <c r="C26" s="341"/>
      <c r="D26" s="334"/>
      <c r="E26" s="334"/>
      <c r="F26" s="334"/>
    </row>
    <row r="27" spans="2:6" x14ac:dyDescent="0.2">
      <c r="B27" s="340"/>
      <c r="C27" s="341"/>
      <c r="D27" s="334"/>
      <c r="E27" s="334"/>
      <c r="F27" s="334"/>
    </row>
    <row r="28" spans="2:6" x14ac:dyDescent="0.2">
      <c r="B28" s="340"/>
      <c r="C28" s="341"/>
      <c r="D28" s="334"/>
      <c r="E28" s="334"/>
      <c r="F28" s="334"/>
    </row>
    <row r="29" spans="2:6" x14ac:dyDescent="0.2">
      <c r="B29" s="340"/>
      <c r="C29" s="341"/>
      <c r="D29" s="334"/>
      <c r="E29" s="334"/>
      <c r="F29" s="334"/>
    </row>
    <row r="30" spans="2:6" x14ac:dyDescent="0.2">
      <c r="B30" s="340"/>
      <c r="C30" s="341"/>
      <c r="D30" s="334"/>
      <c r="E30" s="334"/>
      <c r="F30" s="334"/>
    </row>
    <row r="31" spans="2:6" ht="13.5" thickBot="1" x14ac:dyDescent="0.25">
      <c r="B31" s="342"/>
      <c r="C31" s="343"/>
      <c r="D31" s="344"/>
      <c r="E31" s="344"/>
      <c r="F31" s="344"/>
    </row>
    <row r="32" spans="2:6" ht="13.5" thickTop="1" x14ac:dyDescent="0.2">
      <c r="B32" s="345"/>
      <c r="C32" s="336"/>
      <c r="D32" s="333"/>
      <c r="E32" s="333"/>
      <c r="F32" s="333"/>
    </row>
    <row r="33" spans="2:6" x14ac:dyDescent="0.2">
      <c r="B33" s="417" t="s">
        <v>8</v>
      </c>
      <c r="C33" s="418"/>
      <c r="D33" s="418"/>
      <c r="E33" s="418"/>
      <c r="F33" s="418"/>
    </row>
    <row r="34" spans="2:6" ht="13.5" thickBot="1" x14ac:dyDescent="0.25">
      <c r="B34" s="346"/>
      <c r="C34" s="347"/>
      <c r="D34" s="347"/>
      <c r="E34" s="347"/>
      <c r="F34" s="347"/>
    </row>
    <row r="35" spans="2:6" x14ac:dyDescent="0.2">
      <c r="B35" s="328" t="s">
        <v>75</v>
      </c>
      <c r="C35" s="331" t="s">
        <v>9</v>
      </c>
      <c r="D35" s="331" t="s">
        <v>77</v>
      </c>
      <c r="E35" s="331" t="s">
        <v>86</v>
      </c>
      <c r="F35" s="348"/>
    </row>
    <row r="36" spans="2:6" x14ac:dyDescent="0.2">
      <c r="B36" s="349"/>
      <c r="C36" s="333" t="s">
        <v>228</v>
      </c>
      <c r="D36" s="334"/>
      <c r="E36" s="350"/>
      <c r="F36" s="351"/>
    </row>
    <row r="37" spans="2:6" x14ac:dyDescent="0.2">
      <c r="B37" s="332" t="s">
        <v>214</v>
      </c>
      <c r="C37" s="352" t="s">
        <v>229</v>
      </c>
      <c r="D37" s="350"/>
      <c r="E37" s="350"/>
      <c r="F37" s="351"/>
    </row>
    <row r="38" spans="2:6" x14ac:dyDescent="0.2">
      <c r="B38" s="335" t="s">
        <v>215</v>
      </c>
      <c r="C38" s="352"/>
      <c r="D38" s="350"/>
      <c r="E38" s="350"/>
      <c r="F38" s="351"/>
    </row>
    <row r="39" spans="2:6" x14ac:dyDescent="0.2">
      <c r="B39" s="335" t="s">
        <v>216</v>
      </c>
      <c r="C39" s="352"/>
      <c r="D39" s="350"/>
      <c r="E39" s="350"/>
      <c r="F39" s="351"/>
    </row>
    <row r="40" spans="2:6" x14ac:dyDescent="0.2">
      <c r="B40" s="335" t="s">
        <v>217</v>
      </c>
      <c r="C40" s="352"/>
      <c r="D40" s="350"/>
      <c r="E40" s="350"/>
      <c r="F40" s="351"/>
    </row>
    <row r="41" spans="2:6" x14ac:dyDescent="0.2">
      <c r="B41" s="335" t="s">
        <v>218</v>
      </c>
      <c r="C41" s="352"/>
      <c r="D41" s="350"/>
      <c r="E41" s="350"/>
      <c r="F41" s="351"/>
    </row>
    <row r="42" spans="2:6" x14ac:dyDescent="0.2">
      <c r="B42" s="335" t="s">
        <v>219</v>
      </c>
      <c r="C42" s="352"/>
      <c r="D42" s="350"/>
      <c r="E42" s="350"/>
      <c r="F42" s="351"/>
    </row>
    <row r="43" spans="2:6" x14ac:dyDescent="0.2">
      <c r="B43" s="335" t="s">
        <v>220</v>
      </c>
      <c r="C43" s="352"/>
      <c r="D43" s="350"/>
      <c r="E43" s="350"/>
      <c r="F43" s="351"/>
    </row>
    <row r="44" spans="2:6" x14ac:dyDescent="0.2">
      <c r="B44" s="335" t="s">
        <v>221</v>
      </c>
      <c r="C44" s="352"/>
      <c r="D44" s="350"/>
      <c r="E44" s="350"/>
      <c r="F44" s="351"/>
    </row>
    <row r="45" spans="2:6" x14ac:dyDescent="0.2">
      <c r="B45" s="335" t="s">
        <v>222</v>
      </c>
      <c r="C45" s="352"/>
      <c r="D45" s="350"/>
      <c r="E45" s="350"/>
      <c r="F45" s="351"/>
    </row>
    <row r="46" spans="2:6" x14ac:dyDescent="0.2">
      <c r="B46" s="337" t="s">
        <v>223</v>
      </c>
      <c r="C46" s="352"/>
      <c r="D46" s="350"/>
      <c r="E46" s="350"/>
      <c r="F46" s="351"/>
    </row>
    <row r="47" spans="2:6" x14ac:dyDescent="0.2">
      <c r="B47" s="338" t="s">
        <v>224</v>
      </c>
      <c r="C47" s="352"/>
      <c r="D47" s="350"/>
      <c r="E47" s="350"/>
      <c r="F47" s="351"/>
    </row>
    <row r="48" spans="2:6" x14ac:dyDescent="0.2">
      <c r="B48" s="337" t="s">
        <v>225</v>
      </c>
      <c r="C48" s="352"/>
      <c r="D48" s="350"/>
      <c r="E48" s="350"/>
      <c r="F48" s="351"/>
    </row>
    <row r="49" spans="2:6" x14ac:dyDescent="0.2">
      <c r="B49" s="340" t="s">
        <v>226</v>
      </c>
      <c r="C49" s="350"/>
      <c r="D49" s="350"/>
      <c r="E49" s="350"/>
      <c r="F49" s="351"/>
    </row>
    <row r="50" spans="2:6" x14ac:dyDescent="0.2">
      <c r="B50" s="340" t="s">
        <v>227</v>
      </c>
      <c r="C50" s="353"/>
      <c r="D50" s="350"/>
      <c r="E50" s="350"/>
      <c r="F50" s="351"/>
    </row>
    <row r="51" spans="2:6" x14ac:dyDescent="0.2">
      <c r="B51" s="340"/>
      <c r="C51" s="350"/>
      <c r="D51" s="350"/>
      <c r="E51" s="350"/>
      <c r="F51" s="351"/>
    </row>
    <row r="52" spans="2:6" ht="13.5" thickBot="1" x14ac:dyDescent="0.25">
      <c r="B52" s="340"/>
      <c r="C52" s="354"/>
      <c r="D52" s="355"/>
      <c r="E52" s="355"/>
      <c r="F52" s="351"/>
    </row>
    <row r="53" spans="2:6" ht="13.5" thickTop="1" x14ac:dyDescent="0.2">
      <c r="B53" s="340"/>
      <c r="C53" s="356"/>
      <c r="D53" s="357"/>
      <c r="E53" s="357"/>
      <c r="F53" s="358"/>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
  <sheetViews>
    <sheetView showGridLines="0" topLeftCell="A58" workbookViewId="0">
      <selection activeCell="D24" sqref="D24"/>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20" t="s">
        <v>101</v>
      </c>
      <c r="B1" s="421"/>
      <c r="C1" s="421"/>
      <c r="D1" s="421"/>
      <c r="E1" s="421"/>
    </row>
    <row r="2" spans="1:5" x14ac:dyDescent="0.2">
      <c r="A2" s="371" t="s">
        <v>194</v>
      </c>
      <c r="B2" s="302"/>
      <c r="C2" s="303"/>
      <c r="D2" s="303"/>
      <c r="E2" s="303"/>
    </row>
    <row r="3" spans="1:5" x14ac:dyDescent="0.2">
      <c r="A3" s="372" t="s">
        <v>195</v>
      </c>
    </row>
    <row r="4" spans="1:5" x14ac:dyDescent="0.2">
      <c r="A4" s="372"/>
    </row>
    <row r="5" spans="1:5" x14ac:dyDescent="0.2">
      <c r="A5" s="370" t="str">
        <f>'ASA1'!C9</f>
        <v>AKIN COM. CONS. SCHOOL DISTRICT#91</v>
      </c>
    </row>
    <row r="6" spans="1:5" x14ac:dyDescent="0.2">
      <c r="A6" s="370" t="str">
        <f>'ASA1'!C10</f>
        <v>21-028-0910-04</v>
      </c>
    </row>
    <row r="7" spans="1:5" x14ac:dyDescent="0.2">
      <c r="A7" s="364" t="s">
        <v>95</v>
      </c>
      <c r="B7" s="361" t="s">
        <v>91</v>
      </c>
      <c r="C7" s="303"/>
      <c r="D7" s="304" t="s">
        <v>95</v>
      </c>
      <c r="E7" s="305" t="s">
        <v>91</v>
      </c>
    </row>
    <row r="8" spans="1:5" x14ac:dyDescent="0.2">
      <c r="A8" s="365" t="s">
        <v>291</v>
      </c>
      <c r="B8" s="362">
        <v>6193.4</v>
      </c>
      <c r="C8" s="306"/>
      <c r="D8" s="307" t="s">
        <v>316</v>
      </c>
      <c r="E8" s="308">
        <v>8021.58</v>
      </c>
    </row>
    <row r="9" spans="1:5" x14ac:dyDescent="0.2">
      <c r="A9" s="365" t="s">
        <v>292</v>
      </c>
      <c r="B9" s="362">
        <v>3575</v>
      </c>
      <c r="C9" s="306"/>
      <c r="D9" s="307" t="s">
        <v>317</v>
      </c>
      <c r="E9" s="308">
        <v>195416.27</v>
      </c>
    </row>
    <row r="10" spans="1:5" x14ac:dyDescent="0.2">
      <c r="A10" s="365" t="s">
        <v>293</v>
      </c>
      <c r="B10" s="362">
        <v>5672.9</v>
      </c>
      <c r="C10" s="306"/>
      <c r="D10" s="307" t="s">
        <v>318</v>
      </c>
      <c r="E10" s="308">
        <v>13395.25</v>
      </c>
    </row>
    <row r="11" spans="1:5" x14ac:dyDescent="0.2">
      <c r="A11" s="365" t="s">
        <v>294</v>
      </c>
      <c r="B11" s="362">
        <v>71214.47</v>
      </c>
      <c r="C11" s="306"/>
      <c r="D11" s="307" t="s">
        <v>319</v>
      </c>
      <c r="E11" s="308">
        <v>3976.25</v>
      </c>
    </row>
    <row r="12" spans="1:5" x14ac:dyDescent="0.2">
      <c r="A12" s="365" t="s">
        <v>295</v>
      </c>
      <c r="B12" s="362">
        <v>9287.84</v>
      </c>
      <c r="C12" s="306"/>
      <c r="D12" s="307" t="s">
        <v>320</v>
      </c>
      <c r="E12" s="308">
        <v>4856.66</v>
      </c>
    </row>
    <row r="13" spans="1:5" x14ac:dyDescent="0.2">
      <c r="A13" s="365" t="s">
        <v>296</v>
      </c>
      <c r="B13" s="362">
        <v>29495.5</v>
      </c>
      <c r="C13" s="306"/>
      <c r="D13" s="307" t="s">
        <v>321</v>
      </c>
      <c r="E13" s="308">
        <v>44470.47</v>
      </c>
    </row>
    <row r="14" spans="1:5" x14ac:dyDescent="0.2">
      <c r="A14" s="365" t="s">
        <v>297</v>
      </c>
      <c r="B14" s="362">
        <v>6000</v>
      </c>
      <c r="C14" s="306"/>
      <c r="D14" s="307" t="s">
        <v>322</v>
      </c>
      <c r="E14" s="308">
        <v>10305</v>
      </c>
    </row>
    <row r="15" spans="1:5" x14ac:dyDescent="0.2">
      <c r="A15" s="365" t="s">
        <v>298</v>
      </c>
      <c r="B15" s="362">
        <v>20606.07</v>
      </c>
      <c r="C15" s="306"/>
      <c r="D15" s="307" t="s">
        <v>323</v>
      </c>
      <c r="E15" s="308">
        <v>47344</v>
      </c>
    </row>
    <row r="16" spans="1:5" x14ac:dyDescent="0.2">
      <c r="A16" s="365" t="s">
        <v>299</v>
      </c>
      <c r="B16" s="362">
        <v>20952.150000000001</v>
      </c>
      <c r="C16" s="306"/>
      <c r="D16" s="307" t="s">
        <v>324</v>
      </c>
      <c r="E16" s="308">
        <v>22164.09</v>
      </c>
    </row>
    <row r="17" spans="1:5" x14ac:dyDescent="0.2">
      <c r="A17" s="365" t="s">
        <v>300</v>
      </c>
      <c r="B17" s="362">
        <v>7648.31</v>
      </c>
      <c r="C17" s="306"/>
      <c r="D17" s="307" t="s">
        <v>325</v>
      </c>
      <c r="E17" s="308">
        <v>4800</v>
      </c>
    </row>
    <row r="18" spans="1:5" x14ac:dyDescent="0.2">
      <c r="A18" s="365" t="s">
        <v>301</v>
      </c>
      <c r="B18" s="362">
        <v>6053</v>
      </c>
      <c r="C18" s="306"/>
      <c r="D18" s="307" t="s">
        <v>326</v>
      </c>
      <c r="E18" s="375">
        <v>12725</v>
      </c>
    </row>
    <row r="19" spans="1:5" x14ac:dyDescent="0.2">
      <c r="A19" s="365" t="s">
        <v>302</v>
      </c>
      <c r="B19" s="362">
        <v>22007.43</v>
      </c>
      <c r="C19" s="306"/>
      <c r="D19" s="307" t="s">
        <v>327</v>
      </c>
      <c r="E19" s="375">
        <v>54232</v>
      </c>
    </row>
    <row r="20" spans="1:5" x14ac:dyDescent="0.2">
      <c r="A20" s="365" t="s">
        <v>303</v>
      </c>
      <c r="B20" s="362">
        <v>3506.35</v>
      </c>
      <c r="C20" s="306"/>
      <c r="D20" s="307" t="s">
        <v>328</v>
      </c>
      <c r="E20" s="308">
        <v>4230</v>
      </c>
    </row>
    <row r="21" spans="1:5" x14ac:dyDescent="0.2">
      <c r="A21" s="365" t="s">
        <v>304</v>
      </c>
      <c r="B21" s="362">
        <v>14079.64</v>
      </c>
      <c r="C21" s="306"/>
      <c r="D21" s="307" t="s">
        <v>329</v>
      </c>
      <c r="E21" s="308">
        <v>3067.29</v>
      </c>
    </row>
    <row r="22" spans="1:5" x14ac:dyDescent="0.2">
      <c r="A22" s="365" t="s">
        <v>305</v>
      </c>
      <c r="B22" s="362">
        <v>4341.38</v>
      </c>
      <c r="C22" s="306"/>
      <c r="D22" s="307" t="s">
        <v>330</v>
      </c>
      <c r="E22" s="308">
        <v>4516</v>
      </c>
    </row>
    <row r="23" spans="1:5" x14ac:dyDescent="0.2">
      <c r="A23" s="365" t="s">
        <v>306</v>
      </c>
      <c r="B23" s="362">
        <v>3904</v>
      </c>
      <c r="C23" s="306"/>
      <c r="D23" s="307" t="s">
        <v>331</v>
      </c>
      <c r="E23" s="308">
        <v>15603</v>
      </c>
    </row>
    <row r="24" spans="1:5" x14ac:dyDescent="0.2">
      <c r="A24" s="365" t="s">
        <v>307</v>
      </c>
      <c r="B24" s="362">
        <v>34028.800000000003</v>
      </c>
      <c r="C24" s="306"/>
      <c r="D24" s="307"/>
      <c r="E24" s="308"/>
    </row>
    <row r="25" spans="1:5" x14ac:dyDescent="0.2">
      <c r="A25" s="365" t="s">
        <v>308</v>
      </c>
      <c r="B25" s="362">
        <v>26575.48</v>
      </c>
      <c r="C25" s="306"/>
      <c r="D25" s="307"/>
      <c r="E25" s="308"/>
    </row>
    <row r="26" spans="1:5" x14ac:dyDescent="0.2">
      <c r="A26" s="365" t="s">
        <v>309</v>
      </c>
      <c r="B26" s="362">
        <v>7960</v>
      </c>
      <c r="C26" s="306"/>
      <c r="D26" s="307"/>
      <c r="E26" s="308"/>
    </row>
    <row r="27" spans="1:5" x14ac:dyDescent="0.2">
      <c r="A27" s="365" t="s">
        <v>310</v>
      </c>
      <c r="B27" s="362">
        <v>2754.7</v>
      </c>
      <c r="C27" s="306"/>
      <c r="D27" s="307"/>
      <c r="E27" s="308"/>
    </row>
    <row r="28" spans="1:5" x14ac:dyDescent="0.2">
      <c r="A28" s="365" t="s">
        <v>311</v>
      </c>
      <c r="B28" s="362">
        <v>20184.48</v>
      </c>
      <c r="C28" s="306"/>
      <c r="D28" s="307"/>
      <c r="E28" s="308"/>
    </row>
    <row r="29" spans="1:5" x14ac:dyDescent="0.2">
      <c r="A29" s="365" t="s">
        <v>312</v>
      </c>
      <c r="B29" s="362">
        <v>3214.9</v>
      </c>
      <c r="C29" s="306"/>
      <c r="D29" s="307"/>
      <c r="E29" s="308"/>
    </row>
    <row r="30" spans="1:5" x14ac:dyDescent="0.2">
      <c r="A30" s="365" t="s">
        <v>313</v>
      </c>
      <c r="B30" s="362">
        <v>74517.58</v>
      </c>
      <c r="C30" s="306"/>
      <c r="D30" s="307"/>
      <c r="E30" s="308"/>
    </row>
    <row r="31" spans="1:5" x14ac:dyDescent="0.2">
      <c r="A31" s="365" t="s">
        <v>314</v>
      </c>
      <c r="B31" s="362">
        <v>20601.78</v>
      </c>
      <c r="C31" s="306"/>
      <c r="D31" s="307"/>
      <c r="E31" s="308"/>
    </row>
    <row r="32" spans="1:5" x14ac:dyDescent="0.2">
      <c r="A32" s="366" t="s">
        <v>315</v>
      </c>
      <c r="B32" s="363">
        <v>105972.46</v>
      </c>
      <c r="C32" s="306"/>
      <c r="D32" s="359"/>
      <c r="E32" s="360"/>
    </row>
    <row r="33" spans="1:5" x14ac:dyDescent="0.2">
      <c r="A33" s="303"/>
      <c r="B33" s="303"/>
      <c r="C33" s="303"/>
      <c r="D33" s="309"/>
      <c r="E33" s="309"/>
    </row>
    <row r="34" spans="1:5" x14ac:dyDescent="0.2">
      <c r="A34" s="303"/>
      <c r="B34" s="303"/>
      <c r="C34" s="303"/>
      <c r="D34" s="309"/>
      <c r="E34" s="309"/>
    </row>
    <row r="35" spans="1:5" x14ac:dyDescent="0.2">
      <c r="A35" s="303"/>
      <c r="B35" s="303"/>
      <c r="C35" s="303"/>
      <c r="D35" s="309"/>
      <c r="E35" s="309"/>
    </row>
    <row r="36" spans="1:5" x14ac:dyDescent="0.2">
      <c r="A36" s="303"/>
      <c r="B36" s="303"/>
      <c r="C36" s="303"/>
      <c r="D36" s="309"/>
      <c r="E36" s="309"/>
    </row>
    <row r="37" spans="1:5" x14ac:dyDescent="0.2">
      <c r="A37" s="303"/>
      <c r="B37" s="303"/>
      <c r="C37" s="303"/>
      <c r="D37" s="309"/>
      <c r="E37" s="309"/>
    </row>
    <row r="38" spans="1:5" x14ac:dyDescent="0.2">
      <c r="A38" s="303"/>
      <c r="B38" s="303"/>
      <c r="C38" s="303"/>
      <c r="D38" s="309"/>
      <c r="E38" s="309"/>
    </row>
    <row r="39" spans="1:5" x14ac:dyDescent="0.2">
      <c r="A39" s="303"/>
      <c r="B39" s="303"/>
      <c r="C39" s="303"/>
      <c r="D39" s="309"/>
      <c r="E39" s="309"/>
    </row>
    <row r="40" spans="1:5" x14ac:dyDescent="0.2">
      <c r="A40" s="303"/>
      <c r="B40" s="303"/>
      <c r="C40" s="303"/>
      <c r="D40" s="309"/>
      <c r="E40" s="309"/>
    </row>
    <row r="41" spans="1:5" x14ac:dyDescent="0.2">
      <c r="A41" s="303"/>
      <c r="B41" s="303"/>
      <c r="C41" s="303"/>
      <c r="D41" s="309"/>
      <c r="E41" s="309"/>
    </row>
    <row r="42" spans="1:5" x14ac:dyDescent="0.2">
      <c r="A42" s="303"/>
      <c r="B42" s="303"/>
      <c r="C42" s="303"/>
      <c r="D42" s="309"/>
      <c r="E42" s="309"/>
    </row>
    <row r="43" spans="1:5" x14ac:dyDescent="0.2">
      <c r="A43" s="303"/>
      <c r="B43" s="303"/>
      <c r="C43" s="303"/>
      <c r="D43" s="309"/>
      <c r="E43" s="309"/>
    </row>
    <row r="44" spans="1:5" x14ac:dyDescent="0.2">
      <c r="A44" s="310"/>
      <c r="B44" s="303"/>
      <c r="C44" s="303"/>
      <c r="D44" s="309"/>
      <c r="E44" s="309"/>
    </row>
    <row r="45" spans="1:5" x14ac:dyDescent="0.2">
      <c r="D45" s="309"/>
      <c r="E45" s="309"/>
    </row>
    <row r="46" spans="1:5" x14ac:dyDescent="0.2">
      <c r="D46" s="309"/>
      <c r="E46" s="309"/>
    </row>
    <row r="47" spans="1:5" x14ac:dyDescent="0.2">
      <c r="D47" s="309"/>
      <c r="E47" s="309"/>
    </row>
    <row r="48" spans="1:5" x14ac:dyDescent="0.2">
      <c r="D48" s="309"/>
      <c r="E48" s="309"/>
    </row>
    <row r="49" spans="4:5" x14ac:dyDescent="0.2">
      <c r="D49" s="309"/>
      <c r="E49" s="309"/>
    </row>
    <row r="50" spans="4:5" x14ac:dyDescent="0.2">
      <c r="D50" s="309"/>
      <c r="E50" s="309"/>
    </row>
    <row r="51" spans="4:5" x14ac:dyDescent="0.2">
      <c r="D51" s="309"/>
      <c r="E51" s="309"/>
    </row>
    <row r="52" spans="4:5" x14ac:dyDescent="0.2">
      <c r="D52" s="309"/>
      <c r="E52" s="309"/>
    </row>
    <row r="53" spans="4:5" x14ac:dyDescent="0.2">
      <c r="D53" s="309"/>
      <c r="E53" s="309"/>
    </row>
    <row r="54" spans="4:5" x14ac:dyDescent="0.2">
      <c r="D54" s="309"/>
      <c r="E54" s="309"/>
    </row>
    <row r="55" spans="4:5" x14ac:dyDescent="0.2">
      <c r="D55" s="309"/>
      <c r="E55" s="309"/>
    </row>
    <row r="56" spans="4:5" x14ac:dyDescent="0.2">
      <c r="D56" s="309"/>
      <c r="E56" s="309"/>
    </row>
    <row r="57" spans="4:5" x14ac:dyDescent="0.2">
      <c r="D57" s="309"/>
      <c r="E57" s="309"/>
    </row>
    <row r="58" spans="4:5" x14ac:dyDescent="0.2">
      <c r="D58" s="309"/>
      <c r="E58" s="309"/>
    </row>
    <row r="59" spans="4:5" x14ac:dyDescent="0.2">
      <c r="D59" s="309"/>
      <c r="E59" s="309"/>
    </row>
    <row r="60" spans="4:5" x14ac:dyDescent="0.2">
      <c r="D60" s="309"/>
      <c r="E60" s="309"/>
    </row>
    <row r="61" spans="4:5" x14ac:dyDescent="0.2">
      <c r="D61" s="309"/>
      <c r="E61" s="309"/>
    </row>
    <row r="62" spans="4:5" x14ac:dyDescent="0.2">
      <c r="D62" s="309"/>
      <c r="E62" s="309"/>
    </row>
    <row r="63" spans="4:5" x14ac:dyDescent="0.2">
      <c r="D63" s="309"/>
      <c r="E63" s="309"/>
    </row>
    <row r="64" spans="4:5" x14ac:dyDescent="0.2">
      <c r="D64" s="309"/>
      <c r="E64" s="309"/>
    </row>
    <row r="65" spans="4:5" x14ac:dyDescent="0.2">
      <c r="D65" s="309"/>
      <c r="E65" s="309"/>
    </row>
    <row r="66" spans="4:5" x14ac:dyDescent="0.2">
      <c r="D66" s="309"/>
      <c r="E66" s="309"/>
    </row>
    <row r="67" spans="4:5" x14ac:dyDescent="0.2">
      <c r="D67" s="309"/>
      <c r="E67" s="309"/>
    </row>
    <row r="68" spans="4:5" x14ac:dyDescent="0.2">
      <c r="D68" s="309"/>
      <c r="E68" s="309"/>
    </row>
    <row r="69" spans="4:5" x14ac:dyDescent="0.2">
      <c r="D69" s="309"/>
      <c r="E69" s="309"/>
    </row>
    <row r="70" spans="4:5" x14ac:dyDescent="0.2">
      <c r="D70" s="309"/>
      <c r="E70" s="309"/>
    </row>
    <row r="71" spans="4:5" x14ac:dyDescent="0.2">
      <c r="D71" s="309"/>
      <c r="E71" s="309"/>
    </row>
    <row r="72" spans="4:5" x14ac:dyDescent="0.2">
      <c r="D72" s="309"/>
      <c r="E72" s="309"/>
    </row>
    <row r="73" spans="4:5" x14ac:dyDescent="0.2">
      <c r="D73" s="309"/>
      <c r="E73" s="309"/>
    </row>
    <row r="74" spans="4:5" x14ac:dyDescent="0.2">
      <c r="D74" s="309"/>
      <c r="E74" s="309"/>
    </row>
    <row r="75" spans="4:5" x14ac:dyDescent="0.2">
      <c r="D75" s="309"/>
      <c r="E75" s="309"/>
    </row>
    <row r="76" spans="4:5" x14ac:dyDescent="0.2">
      <c r="D76" s="309"/>
      <c r="E76" s="309"/>
    </row>
    <row r="77" spans="4:5" x14ac:dyDescent="0.2">
      <c r="D77" s="309"/>
      <c r="E77" s="309"/>
    </row>
    <row r="78" spans="4:5" x14ac:dyDescent="0.2">
      <c r="D78" s="309"/>
      <c r="E7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7"/>
  <sheetViews>
    <sheetView showGridLines="0" workbookViewId="0">
      <selection activeCell="C36" sqref="C36"/>
    </sheetView>
  </sheetViews>
  <sheetFormatPr defaultRowHeight="12.75" x14ac:dyDescent="0.2"/>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x14ac:dyDescent="0.2">
      <c r="A1" s="401" t="s">
        <v>174</v>
      </c>
      <c r="B1" s="401"/>
      <c r="C1" s="401"/>
      <c r="D1" s="401"/>
      <c r="E1" s="401"/>
      <c r="F1" s="401"/>
    </row>
    <row r="2" spans="1:6" x14ac:dyDescent="0.2">
      <c r="A2" s="280"/>
      <c r="B2" s="280"/>
      <c r="C2" s="280"/>
      <c r="D2" s="280"/>
      <c r="E2" s="280"/>
      <c r="F2" s="280"/>
    </row>
    <row r="3" spans="1:6" x14ac:dyDescent="0.2">
      <c r="B3" s="152" t="s">
        <v>105</v>
      </c>
    </row>
    <row r="4" spans="1:6" x14ac:dyDescent="0.2">
      <c r="B4" s="152" t="s">
        <v>106</v>
      </c>
    </row>
    <row r="5" spans="1:6" x14ac:dyDescent="0.2">
      <c r="B5" s="92"/>
    </row>
    <row r="6" spans="1:6" x14ac:dyDescent="0.2">
      <c r="B6" s="373" t="str">
        <f>'ASA1'!C9</f>
        <v>AKIN COM. CONS. SCHOOL DISTRICT#91</v>
      </c>
    </row>
    <row r="7" spans="1:6" x14ac:dyDescent="0.2">
      <c r="B7" s="87" t="str">
        <f>'ASA1'!C10</f>
        <v>21-028-0910-04</v>
      </c>
    </row>
    <row r="8" spans="1:6" x14ac:dyDescent="0.2">
      <c r="B8" s="84"/>
    </row>
    <row r="9" spans="1:6" x14ac:dyDescent="0.2">
      <c r="B9" s="422" t="s">
        <v>104</v>
      </c>
      <c r="C9" s="423"/>
      <c r="D9" s="423"/>
      <c r="E9" s="423"/>
      <c r="F9" s="423"/>
    </row>
    <row r="10" spans="1:6" x14ac:dyDescent="0.2">
      <c r="B10" s="85"/>
      <c r="C10" s="83"/>
    </row>
    <row r="11" spans="1:6" x14ac:dyDescent="0.2">
      <c r="B11" s="364" t="s">
        <v>95</v>
      </c>
      <c r="C11" s="361" t="s">
        <v>91</v>
      </c>
      <c r="D11" s="88"/>
      <c r="E11" s="304" t="s">
        <v>95</v>
      </c>
      <c r="F11" s="305" t="s">
        <v>91</v>
      </c>
    </row>
    <row r="12" spans="1:6" s="89" customFormat="1" ht="14.65" customHeight="1" x14ac:dyDescent="0.2">
      <c r="B12" s="365" t="s">
        <v>266</v>
      </c>
      <c r="C12" s="362">
        <v>1012.4</v>
      </c>
      <c r="E12" s="307"/>
      <c r="F12" s="308"/>
    </row>
    <row r="13" spans="1:6" s="89" customFormat="1" ht="14.65" customHeight="1" x14ac:dyDescent="0.2">
      <c r="B13" s="365" t="s">
        <v>267</v>
      </c>
      <c r="C13" s="362">
        <v>1016.01</v>
      </c>
      <c r="E13" s="307"/>
      <c r="F13" s="308"/>
    </row>
    <row r="14" spans="1:6" s="89" customFormat="1" ht="14.65" customHeight="1" x14ac:dyDescent="0.2">
      <c r="B14" s="365" t="s">
        <v>268</v>
      </c>
      <c r="C14" s="362">
        <v>1011.27</v>
      </c>
      <c r="E14" s="307"/>
      <c r="F14" s="308"/>
    </row>
    <row r="15" spans="1:6" s="89" customFormat="1" ht="14.65" customHeight="1" x14ac:dyDescent="0.2">
      <c r="B15" s="365" t="s">
        <v>269</v>
      </c>
      <c r="C15" s="362">
        <v>1356.69</v>
      </c>
      <c r="E15" s="307"/>
      <c r="F15" s="308"/>
    </row>
    <row r="16" spans="1:6" s="89" customFormat="1" ht="14.65" customHeight="1" x14ac:dyDescent="0.2">
      <c r="B16" s="365" t="s">
        <v>270</v>
      </c>
      <c r="C16" s="362">
        <v>2390.79</v>
      </c>
      <c r="E16" s="307"/>
      <c r="F16" s="308"/>
    </row>
    <row r="17" spans="2:6" s="89" customFormat="1" ht="14.65" customHeight="1" x14ac:dyDescent="0.2">
      <c r="B17" s="365" t="s">
        <v>271</v>
      </c>
      <c r="C17" s="362">
        <v>1998.75</v>
      </c>
      <c r="E17" s="307"/>
      <c r="F17" s="308"/>
    </row>
    <row r="18" spans="2:6" s="89" customFormat="1" ht="14.65" customHeight="1" x14ac:dyDescent="0.2">
      <c r="B18" s="365" t="s">
        <v>272</v>
      </c>
      <c r="C18" s="362">
        <v>1415.92</v>
      </c>
      <c r="E18" s="307"/>
      <c r="F18" s="308"/>
    </row>
    <row r="19" spans="2:6" s="89" customFormat="1" ht="14.65" customHeight="1" x14ac:dyDescent="0.2">
      <c r="B19" s="365" t="s">
        <v>273</v>
      </c>
      <c r="C19" s="362">
        <v>1315.13</v>
      </c>
      <c r="E19" s="307"/>
      <c r="F19" s="308"/>
    </row>
    <row r="20" spans="2:6" s="89" customFormat="1" ht="14.65" customHeight="1" x14ac:dyDescent="0.2">
      <c r="B20" s="365" t="s">
        <v>274</v>
      </c>
      <c r="C20" s="362">
        <v>2000</v>
      </c>
      <c r="E20" s="307"/>
      <c r="F20" s="308"/>
    </row>
    <row r="21" spans="2:6" s="89" customFormat="1" ht="14.65" customHeight="1" x14ac:dyDescent="0.2">
      <c r="B21" s="365" t="s">
        <v>275</v>
      </c>
      <c r="C21" s="362">
        <v>2269.02</v>
      </c>
      <c r="E21" s="307"/>
      <c r="F21" s="308"/>
    </row>
    <row r="22" spans="2:6" s="89" customFormat="1" ht="14.65" customHeight="1" x14ac:dyDescent="0.2">
      <c r="B22" s="365" t="s">
        <v>276</v>
      </c>
      <c r="C22" s="362">
        <v>2350.7199999999998</v>
      </c>
      <c r="E22" s="307"/>
      <c r="F22" s="308"/>
    </row>
    <row r="23" spans="2:6" s="89" customFormat="1" ht="14.65" customHeight="1" x14ac:dyDescent="0.2">
      <c r="B23" s="365" t="s">
        <v>277</v>
      </c>
      <c r="C23" s="362">
        <v>1874.13</v>
      </c>
      <c r="E23" s="307"/>
      <c r="F23" s="308"/>
    </row>
    <row r="24" spans="2:6" s="89" customFormat="1" ht="14.65" customHeight="1" x14ac:dyDescent="0.2">
      <c r="B24" s="365" t="s">
        <v>278</v>
      </c>
      <c r="C24" s="362">
        <v>1530</v>
      </c>
      <c r="E24" s="307"/>
      <c r="F24" s="308"/>
    </row>
    <row r="25" spans="2:6" s="89" customFormat="1" ht="14.65" customHeight="1" x14ac:dyDescent="0.2">
      <c r="B25" s="365" t="s">
        <v>279</v>
      </c>
      <c r="C25" s="362">
        <v>1219</v>
      </c>
      <c r="E25" s="307"/>
      <c r="F25" s="308"/>
    </row>
    <row r="26" spans="2:6" s="89" customFormat="1" ht="14.65" customHeight="1" x14ac:dyDescent="0.2">
      <c r="B26" s="365" t="s">
        <v>280</v>
      </c>
      <c r="C26" s="362">
        <v>1800</v>
      </c>
      <c r="E26" s="307"/>
      <c r="F26" s="308"/>
    </row>
    <row r="27" spans="2:6" s="89" customFormat="1" ht="14.65" customHeight="1" x14ac:dyDescent="0.2">
      <c r="B27" s="365" t="s">
        <v>281</v>
      </c>
      <c r="C27" s="362">
        <v>2412.31</v>
      </c>
      <c r="E27" s="307"/>
      <c r="F27" s="308"/>
    </row>
    <row r="28" spans="2:6" s="89" customFormat="1" ht="14.65" customHeight="1" x14ac:dyDescent="0.2">
      <c r="B28" s="365" t="s">
        <v>282</v>
      </c>
      <c r="C28" s="362">
        <v>1048.2</v>
      </c>
      <c r="E28" s="307"/>
      <c r="F28" s="308"/>
    </row>
    <row r="29" spans="2:6" s="89" customFormat="1" ht="14.65" customHeight="1" x14ac:dyDescent="0.2">
      <c r="B29" s="365" t="s">
        <v>283</v>
      </c>
      <c r="C29" s="362">
        <v>1211.75</v>
      </c>
      <c r="E29" s="307"/>
      <c r="F29" s="308"/>
    </row>
    <row r="30" spans="2:6" s="89" customFormat="1" ht="14.65" customHeight="1" x14ac:dyDescent="0.2">
      <c r="B30" s="365" t="s">
        <v>284</v>
      </c>
      <c r="C30" s="362">
        <v>1690.92</v>
      </c>
      <c r="E30" s="307"/>
      <c r="F30" s="308"/>
    </row>
    <row r="31" spans="2:6" s="89" customFormat="1" ht="14.65" customHeight="1" x14ac:dyDescent="0.2">
      <c r="B31" s="365" t="s">
        <v>285</v>
      </c>
      <c r="C31" s="362">
        <v>1277.93</v>
      </c>
      <c r="E31" s="307"/>
      <c r="F31" s="308"/>
    </row>
    <row r="32" spans="2:6" s="89" customFormat="1" ht="14.65" customHeight="1" x14ac:dyDescent="0.2">
      <c r="B32" s="365" t="s">
        <v>286</v>
      </c>
      <c r="C32" s="362">
        <v>1026.69</v>
      </c>
      <c r="E32" s="307"/>
      <c r="F32" s="308"/>
    </row>
    <row r="33" spans="2:6" s="89" customFormat="1" ht="14.65" customHeight="1" x14ac:dyDescent="0.2">
      <c r="B33" s="365" t="s">
        <v>287</v>
      </c>
      <c r="C33" s="362">
        <v>2441.1999999999998</v>
      </c>
      <c r="E33" s="307"/>
      <c r="F33" s="308"/>
    </row>
    <row r="34" spans="2:6" s="89" customFormat="1" ht="14.65" customHeight="1" x14ac:dyDescent="0.2">
      <c r="B34" s="365" t="s">
        <v>288</v>
      </c>
      <c r="C34" s="362">
        <v>1436</v>
      </c>
      <c r="E34" s="307"/>
      <c r="F34" s="308"/>
    </row>
    <row r="35" spans="2:6" s="89" customFormat="1" ht="14.65" customHeight="1" x14ac:dyDescent="0.2">
      <c r="B35" s="365" t="s">
        <v>289</v>
      </c>
      <c r="C35" s="362">
        <v>1274.5899999999999</v>
      </c>
      <c r="E35" s="307"/>
      <c r="F35" s="308"/>
    </row>
    <row r="36" spans="2:6" s="89" customFormat="1" x14ac:dyDescent="0.2">
      <c r="B36" s="366" t="s">
        <v>290</v>
      </c>
      <c r="C36" s="363">
        <v>1275.76</v>
      </c>
      <c r="E36" s="359"/>
      <c r="F36" s="360"/>
    </row>
    <row r="47" spans="2:6" x14ac:dyDescent="0.2">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workbookViewId="0">
      <selection activeCell="C28" sqref="C28"/>
    </sheetView>
  </sheetViews>
  <sheetFormatPr defaultRowHeight="12.75" x14ac:dyDescent="0.2"/>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x14ac:dyDescent="0.2">
      <c r="A1" s="401" t="s">
        <v>175</v>
      </c>
      <c r="B1" s="401"/>
      <c r="C1" s="401"/>
      <c r="D1" s="401"/>
      <c r="E1" s="401"/>
    </row>
    <row r="3" spans="1:5" s="86" customFormat="1" x14ac:dyDescent="0.2">
      <c r="B3" s="152" t="s">
        <v>107</v>
      </c>
    </row>
    <row r="4" spans="1:5" s="86" customFormat="1" x14ac:dyDescent="0.2">
      <c r="B4" s="152" t="s">
        <v>108</v>
      </c>
    </row>
    <row r="5" spans="1:5" s="86" customFormat="1" x14ac:dyDescent="0.2">
      <c r="B5" s="152"/>
    </row>
    <row r="6" spans="1:5" x14ac:dyDescent="0.2">
      <c r="B6" s="149" t="str">
        <f>'ASA1'!C9</f>
        <v>AKIN COM. CONS. SCHOOL DISTRICT#91</v>
      </c>
    </row>
    <row r="7" spans="1:5" x14ac:dyDescent="0.2">
      <c r="B7" s="87" t="str">
        <f>'ASA1'!C10</f>
        <v>21-028-0910-04</v>
      </c>
    </row>
    <row r="8" spans="1:5" x14ac:dyDescent="0.2">
      <c r="B8" s="87"/>
    </row>
    <row r="9" spans="1:5" x14ac:dyDescent="0.2">
      <c r="B9" s="422" t="s">
        <v>102</v>
      </c>
      <c r="C9" s="423"/>
      <c r="D9" s="423"/>
      <c r="E9" s="423"/>
    </row>
    <row r="10" spans="1:5" x14ac:dyDescent="0.2">
      <c r="B10" s="85"/>
      <c r="C10" s="83"/>
    </row>
    <row r="11" spans="1:5" x14ac:dyDescent="0.2">
      <c r="B11" s="304" t="s">
        <v>95</v>
      </c>
      <c r="C11" s="305" t="s">
        <v>91</v>
      </c>
      <c r="D11" s="304" t="s">
        <v>95</v>
      </c>
      <c r="E11" s="305" t="s">
        <v>91</v>
      </c>
    </row>
    <row r="12" spans="1:5" s="89" customFormat="1" ht="14.65" customHeight="1" x14ac:dyDescent="0.2">
      <c r="B12" s="307" t="s">
        <v>249</v>
      </c>
      <c r="C12" s="308">
        <v>916.61</v>
      </c>
      <c r="D12" s="307"/>
      <c r="E12" s="308"/>
    </row>
    <row r="13" spans="1:5" s="89" customFormat="1" ht="14.65" customHeight="1" x14ac:dyDescent="0.2">
      <c r="B13" s="307" t="s">
        <v>250</v>
      </c>
      <c r="C13" s="308">
        <v>531.20000000000005</v>
      </c>
      <c r="D13" s="307"/>
      <c r="E13" s="308"/>
    </row>
    <row r="14" spans="1:5" s="89" customFormat="1" ht="14.65" customHeight="1" x14ac:dyDescent="0.2">
      <c r="B14" s="307" t="s">
        <v>251</v>
      </c>
      <c r="C14" s="308">
        <v>525</v>
      </c>
      <c r="D14" s="307"/>
      <c r="E14" s="308"/>
    </row>
    <row r="15" spans="1:5" s="89" customFormat="1" ht="14.65" customHeight="1" x14ac:dyDescent="0.2">
      <c r="B15" s="307" t="s">
        <v>252</v>
      </c>
      <c r="C15" s="308">
        <v>680</v>
      </c>
      <c r="D15" s="307"/>
      <c r="E15" s="308"/>
    </row>
    <row r="16" spans="1:5" s="89" customFormat="1" ht="14.65" customHeight="1" x14ac:dyDescent="0.2">
      <c r="B16" s="307" t="s">
        <v>253</v>
      </c>
      <c r="C16" s="308">
        <v>875</v>
      </c>
      <c r="D16" s="307"/>
      <c r="E16" s="308"/>
    </row>
    <row r="17" spans="2:5" s="89" customFormat="1" ht="14.65" customHeight="1" x14ac:dyDescent="0.2">
      <c r="B17" s="307" t="s">
        <v>254</v>
      </c>
      <c r="C17" s="308">
        <v>763</v>
      </c>
      <c r="D17" s="307"/>
      <c r="E17" s="308"/>
    </row>
    <row r="18" spans="2:5" s="89" customFormat="1" ht="14.65" customHeight="1" x14ac:dyDescent="0.2">
      <c r="B18" s="307" t="s">
        <v>255</v>
      </c>
      <c r="C18" s="308">
        <v>610.23</v>
      </c>
      <c r="D18" s="307"/>
      <c r="E18" s="308"/>
    </row>
    <row r="19" spans="2:5" s="89" customFormat="1" ht="14.65" customHeight="1" x14ac:dyDescent="0.2">
      <c r="B19" s="307" t="s">
        <v>256</v>
      </c>
      <c r="C19" s="308">
        <v>650</v>
      </c>
      <c r="D19" s="307"/>
      <c r="E19" s="308"/>
    </row>
    <row r="20" spans="2:5" s="89" customFormat="1" ht="14.65" customHeight="1" x14ac:dyDescent="0.2">
      <c r="B20" s="307" t="s">
        <v>257</v>
      </c>
      <c r="C20" s="308">
        <v>753.51</v>
      </c>
      <c r="D20" s="307"/>
      <c r="E20" s="308"/>
    </row>
    <row r="21" spans="2:5" s="89" customFormat="1" ht="14.65" customHeight="1" x14ac:dyDescent="0.2">
      <c r="B21" s="307" t="s">
        <v>258</v>
      </c>
      <c r="C21" s="308">
        <v>850</v>
      </c>
      <c r="D21" s="307"/>
      <c r="E21" s="308"/>
    </row>
    <row r="22" spans="2:5" s="89" customFormat="1" ht="14.65" customHeight="1" x14ac:dyDescent="0.2">
      <c r="B22" s="307" t="s">
        <v>259</v>
      </c>
      <c r="C22" s="308">
        <v>553</v>
      </c>
      <c r="D22" s="307"/>
      <c r="E22" s="308"/>
    </row>
    <row r="23" spans="2:5" s="89" customFormat="1" ht="14.65" customHeight="1" x14ac:dyDescent="0.2">
      <c r="B23" s="307" t="s">
        <v>260</v>
      </c>
      <c r="C23" s="308">
        <v>780.09</v>
      </c>
      <c r="D23" s="307"/>
      <c r="E23" s="308"/>
    </row>
    <row r="24" spans="2:5" s="89" customFormat="1" ht="14.65" customHeight="1" x14ac:dyDescent="0.2">
      <c r="B24" s="307" t="s">
        <v>261</v>
      </c>
      <c r="C24" s="308">
        <v>764.76</v>
      </c>
      <c r="D24" s="307"/>
      <c r="E24" s="308"/>
    </row>
    <row r="25" spans="2:5" s="89" customFormat="1" ht="14.65" customHeight="1" x14ac:dyDescent="0.2">
      <c r="B25" s="307" t="s">
        <v>262</v>
      </c>
      <c r="C25" s="308">
        <v>789.78</v>
      </c>
      <c r="D25" s="307"/>
      <c r="E25" s="308"/>
    </row>
    <row r="26" spans="2:5" s="89" customFormat="1" ht="14.65" customHeight="1" x14ac:dyDescent="0.2">
      <c r="B26" s="307" t="s">
        <v>263</v>
      </c>
      <c r="C26" s="308">
        <v>658.88</v>
      </c>
      <c r="D26" s="307"/>
      <c r="E26" s="308"/>
    </row>
    <row r="27" spans="2:5" s="89" customFormat="1" ht="14.65" customHeight="1" x14ac:dyDescent="0.2">
      <c r="B27" s="307" t="s">
        <v>264</v>
      </c>
      <c r="C27" s="308">
        <v>752</v>
      </c>
      <c r="D27" s="307"/>
      <c r="E27" s="308"/>
    </row>
    <row r="28" spans="2:5" s="89" customFormat="1" ht="14.65" customHeight="1" x14ac:dyDescent="0.2">
      <c r="B28" s="307" t="s">
        <v>265</v>
      </c>
      <c r="C28" s="308">
        <v>817.92</v>
      </c>
      <c r="D28" s="307"/>
      <c r="E28" s="308"/>
    </row>
    <row r="29" spans="2:5" s="89" customFormat="1" ht="14.65" customHeight="1" x14ac:dyDescent="0.2">
      <c r="B29" s="307"/>
      <c r="C29" s="308"/>
      <c r="D29" s="307"/>
      <c r="E29" s="308"/>
    </row>
    <row r="30" spans="2:5" s="89" customFormat="1" ht="14.65" customHeight="1" x14ac:dyDescent="0.2">
      <c r="B30" s="307"/>
      <c r="C30" s="308"/>
      <c r="D30" s="307"/>
      <c r="E30" s="308"/>
    </row>
    <row r="31" spans="2:5" s="89" customFormat="1" ht="14.65" customHeight="1" x14ac:dyDescent="0.2">
      <c r="B31" s="307"/>
      <c r="C31" s="308"/>
      <c r="D31" s="307"/>
      <c r="E31" s="308"/>
    </row>
    <row r="32" spans="2:5" s="89" customFormat="1" ht="14.65" customHeight="1" x14ac:dyDescent="0.2">
      <c r="B32" s="307"/>
      <c r="C32" s="308"/>
      <c r="D32" s="307"/>
      <c r="E32" s="308"/>
    </row>
    <row r="33" spans="2:5" s="89" customFormat="1" ht="14.65" customHeight="1" x14ac:dyDescent="0.2">
      <c r="B33" s="307"/>
      <c r="C33" s="308"/>
      <c r="D33" s="307"/>
      <c r="E33" s="308"/>
    </row>
    <row r="34" spans="2:5" s="89" customFormat="1" ht="14.65" customHeight="1" x14ac:dyDescent="0.2">
      <c r="B34" s="307"/>
      <c r="C34" s="308"/>
      <c r="D34" s="307"/>
      <c r="E34" s="308"/>
    </row>
    <row r="35" spans="2:5" s="89" customFormat="1" ht="14.65" customHeight="1" x14ac:dyDescent="0.2">
      <c r="B35" s="307"/>
      <c r="C35" s="308"/>
      <c r="D35" s="307"/>
      <c r="E35" s="308"/>
    </row>
    <row r="36" spans="2:5" s="89" customFormat="1" x14ac:dyDescent="0.2">
      <c r="B36" s="359"/>
      <c r="C36" s="360"/>
      <c r="D36" s="359"/>
      <c r="E36" s="360"/>
    </row>
    <row r="47" spans="2:5" x14ac:dyDescent="0.2">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24"/>
  <sheetViews>
    <sheetView showGridLines="0" tabSelected="1" zoomScaleNormal="100" workbookViewId="0">
      <selection activeCell="G17" sqref="G17"/>
    </sheetView>
  </sheetViews>
  <sheetFormatPr defaultRowHeight="12.75" x14ac:dyDescent="0.2"/>
  <cols>
    <col min="1" max="1" width="84.5703125" style="239" customWidth="1"/>
    <col min="2" max="2" width="31.7109375" style="238" customWidth="1"/>
    <col min="3" max="4" width="7.7109375" style="238" customWidth="1"/>
    <col min="5" max="16384" width="9.140625" style="238"/>
  </cols>
  <sheetData>
    <row r="1" spans="1:4" x14ac:dyDescent="0.2">
      <c r="A1" s="424" t="s">
        <v>208</v>
      </c>
      <c r="B1" s="425"/>
      <c r="C1" s="237"/>
      <c r="D1" s="237"/>
    </row>
    <row r="2" spans="1:4" ht="4.5" customHeight="1" x14ac:dyDescent="0.2"/>
    <row r="3" spans="1:4" ht="7.5" customHeight="1" x14ac:dyDescent="0.2"/>
    <row r="4" spans="1:4" ht="39" customHeight="1" x14ac:dyDescent="0.2">
      <c r="A4" s="428" t="s">
        <v>177</v>
      </c>
      <c r="B4" s="427"/>
      <c r="C4" s="239"/>
      <c r="D4" s="239"/>
    </row>
    <row r="5" spans="1:4" ht="6.75" customHeight="1" x14ac:dyDescent="0.2">
      <c r="A5" s="248"/>
      <c r="B5" s="249"/>
    </row>
    <row r="6" spans="1:4" x14ac:dyDescent="0.2">
      <c r="A6" s="250" t="s">
        <v>133</v>
      </c>
      <c r="B6" s="249"/>
    </row>
    <row r="7" spans="1:4" ht="65.25" customHeight="1" x14ac:dyDescent="0.2">
      <c r="A7" s="253"/>
      <c r="B7" s="254"/>
    </row>
    <row r="8" spans="1:4" ht="54" customHeight="1" x14ac:dyDescent="0.2">
      <c r="A8" s="426" t="s">
        <v>206</v>
      </c>
      <c r="B8" s="427"/>
      <c r="C8" s="239"/>
      <c r="D8" s="239"/>
    </row>
    <row r="9" spans="1:4" ht="6" customHeight="1" x14ac:dyDescent="0.2">
      <c r="A9" s="248"/>
      <c r="B9" s="249"/>
    </row>
    <row r="10" spans="1:4" ht="30.75" customHeight="1" x14ac:dyDescent="0.2">
      <c r="A10" s="426" t="s">
        <v>135</v>
      </c>
      <c r="B10" s="427"/>
    </row>
    <row r="11" spans="1:4" ht="4.5" customHeight="1" x14ac:dyDescent="0.2">
      <c r="A11" s="248"/>
      <c r="B11" s="249"/>
    </row>
    <row r="12" spans="1:4" ht="62.25" customHeight="1" x14ac:dyDescent="0.2">
      <c r="A12" s="426" t="s">
        <v>207</v>
      </c>
      <c r="B12" s="427"/>
    </row>
    <row r="13" spans="1:4" ht="3" customHeight="1" x14ac:dyDescent="0.2">
      <c r="A13" s="248"/>
      <c r="B13" s="249"/>
    </row>
    <row r="14" spans="1:4" ht="29.25" customHeight="1" x14ac:dyDescent="0.2">
      <c r="A14" s="426" t="s">
        <v>136</v>
      </c>
      <c r="B14" s="427"/>
    </row>
    <row r="15" spans="1:4" ht="6.75" customHeight="1" x14ac:dyDescent="0.2"/>
    <row r="16" spans="1:4" ht="13.5" customHeight="1" x14ac:dyDescent="0.2">
      <c r="A16" s="251" t="s">
        <v>128</v>
      </c>
      <c r="B16" s="246"/>
    </row>
    <row r="17" spans="1:2" ht="14.25" customHeight="1" x14ac:dyDescent="0.2">
      <c r="A17" s="245"/>
      <c r="B17" s="242" t="s">
        <v>129</v>
      </c>
    </row>
    <row r="18" spans="1:2" ht="13.5" customHeight="1" x14ac:dyDescent="0.2">
      <c r="A18" s="251" t="s">
        <v>131</v>
      </c>
      <c r="B18" s="247"/>
    </row>
    <row r="19" spans="1:2" ht="13.5" customHeight="1" x14ac:dyDescent="0.2">
      <c r="A19" s="245"/>
      <c r="B19" s="243" t="s">
        <v>130</v>
      </c>
    </row>
    <row r="20" spans="1:2" ht="25.5" x14ac:dyDescent="0.2">
      <c r="A20" s="252" t="s">
        <v>134</v>
      </c>
      <c r="B20" s="246"/>
    </row>
    <row r="21" spans="1:2" ht="12.75" customHeight="1" x14ac:dyDescent="0.2">
      <c r="A21" s="245"/>
      <c r="B21" s="244" t="s">
        <v>129</v>
      </c>
    </row>
    <row r="22" spans="1:2" ht="40.5" customHeight="1" x14ac:dyDescent="0.2">
      <c r="A22" s="251" t="s">
        <v>132</v>
      </c>
      <c r="B22" s="247"/>
    </row>
    <row r="23" spans="1:2" ht="14.25" customHeight="1" x14ac:dyDescent="0.2">
      <c r="A23" s="245"/>
      <c r="B23" s="241" t="s">
        <v>130</v>
      </c>
    </row>
    <row r="24" spans="1:2" x14ac:dyDescent="0.2">
      <c r="B24" s="240"/>
    </row>
  </sheetData>
  <sheetProtection algorithmName="SHA-512" hashValue="BFPxLd2L0pQ7UkYHlL6j2StHmix491vcanAVVTalxE3njeh6IwZjMZU3eo6Bqd0j+2qf9n680uHEqABCgllaqg==" saltValue="HZ5xFkkzN3WsArS/3Lbp/Q==" spinCount="100000" sheet="1" objects="1" scenarios="1"/>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autoPict="0" r:id="rId5">
            <anchor moveWithCells="1">
              <from>
                <xdr:col>0</xdr:col>
                <xdr:colOff>2600325</xdr:colOff>
                <xdr:row>6</xdr:row>
                <xdr:rowOff>142875</xdr:rowOff>
              </from>
              <to>
                <xdr:col>0</xdr:col>
                <xdr:colOff>3514725</xdr:colOff>
                <xdr:row>7</xdr:row>
                <xdr:rowOff>0</xdr:rowOff>
              </to>
            </anchor>
          </objectPr>
        </oleObject>
      </mc:Choice>
      <mc:Fallback>
        <oleObject progId="Acrobat Document" dvAspect="DVASPECT_ICON" shapeId="1639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77796533-C98D-4642-A66B-22CED6275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196B1D56-EA82-469A-9BB2-87F49CC1999A}">
  <ds:schemaRefs>
    <ds:schemaRef ds:uri="http://purl.org/dc/dcmitype/"/>
    <ds:schemaRef ds:uri="http://purl.org/dc/terms/"/>
    <ds:schemaRef ds:uri="http://schemas.microsoft.com/office/2006/documentManagement/types"/>
    <ds:schemaRef ds:uri="6ce3111e-7420-4802-b50a-75d4e9a0b980"/>
    <ds:schemaRef ds:uri="http://schemas.microsoft.com/sharepoint/v3"/>
    <ds:schemaRef ds:uri="http://purl.org/dc/elements/1.1/"/>
    <ds:schemaRef ds:uri="http://schemas.microsoft.com/office/infopath/2007/PartnerControls"/>
    <ds:schemaRef ds:uri="http://schemas.openxmlformats.org/package/2006/metadata/core-properties"/>
    <ds:schemaRef ds:uri="4d435f69-8686-490b-bd6d-b153bf22ab50"/>
    <ds:schemaRef ds:uri="d21dc803-237d-4c68-8692-8d731fd2911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(ASA) (50-37)</dc:title>
  <dc:creator>KOLAZ CHRISTINE</dc:creator>
  <cp:keywords/>
  <cp:lastModifiedBy>Tammy McCollum</cp:lastModifiedBy>
  <cp:lastPrinted>2018-11-09T00:02:48Z</cp:lastPrinted>
  <dcterms:created xsi:type="dcterms:W3CDTF">2001-07-03T18:32:58Z</dcterms:created>
  <dcterms:modified xsi:type="dcterms:W3CDTF">2018-11-26T15:59:43Z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